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0" yWindow="0" windowWidth="11625" windowHeight="11760" firstSheet="1" activeTab="1"/>
  </bookViews>
  <sheets>
    <sheet name="제목" sheetId="4" state="hidden" r:id="rId1"/>
    <sheet name="총괄표" sheetId="3" r:id="rId2"/>
    <sheet name="표지" sheetId="5" state="hidden" r:id="rId3"/>
    <sheet name="세입" sheetId="2" state="hidden" r:id="rId4"/>
    <sheet name="세출" sheetId="1" state="hidden" r:id="rId5"/>
    <sheet name="사업수입명세서" sheetId="7" state="hidden" r:id="rId6"/>
    <sheet name="보조금세입명세서" sheetId="8" state="hidden" r:id="rId7"/>
    <sheet name="인건비명세서" sheetId="11" state="hidden" r:id="rId8"/>
    <sheet name="사업비명세서" sheetId="10" state="hidden" r:id="rId9"/>
    <sheet name="기타비용명세서" sheetId="9" state="hidden" r:id="rId10"/>
    <sheet name="퇴직금" sheetId="12" state="hidden" r:id="rId11"/>
    <sheet name="퇴직금적립현황" sheetId="13" state="hidden" r:id="rId12"/>
    <sheet name="Sheet1" sheetId="6" state="hidden" r:id="rId13"/>
  </sheets>
  <definedNames>
    <definedName name="_xlnm.Print_Area" localSheetId="4">'세출'!$A$1:$I$157</definedName>
    <definedName name="_xlnm.Print_Titles" localSheetId="3">'세입'!$2:$4</definedName>
    <definedName name="_xlnm.Print_Titles" localSheetId="4">'세출'!$2:$4</definedName>
  </definedNames>
  <calcPr calcId="145621" calcMode="manual"/>
</workbook>
</file>

<file path=xl/sharedStrings.xml><?xml version="1.0" encoding="utf-8"?>
<sst xmlns="http://schemas.openxmlformats.org/spreadsheetml/2006/main" count="753" uniqueCount="376">
  <si>
    <t>입소자부담금</t>
  </si>
  <si>
    <t>입소비용수입</t>
  </si>
  <si>
    <t>세   입</t>
  </si>
  <si>
    <t>세   출</t>
  </si>
  <si>
    <t>(단위:천원)</t>
  </si>
  <si>
    <t>세입</t>
  </si>
  <si>
    <t>세출</t>
  </si>
  <si>
    <t>액수</t>
  </si>
  <si>
    <t>세입총계</t>
  </si>
  <si>
    <t>세출총계</t>
  </si>
  <si>
    <t>보조금수입</t>
  </si>
  <si>
    <t>사무비</t>
  </si>
  <si>
    <t>경상보조금</t>
  </si>
  <si>
    <t>인건비</t>
  </si>
  <si>
    <t>운영비</t>
  </si>
  <si>
    <t>재산조성비</t>
  </si>
  <si>
    <t>사업비</t>
  </si>
  <si>
    <t>이월금</t>
  </si>
  <si>
    <t>잡지출</t>
  </si>
  <si>
    <t>예비비</t>
  </si>
  <si>
    <t>관</t>
  </si>
  <si>
    <t>항</t>
  </si>
  <si>
    <t>목</t>
  </si>
  <si>
    <t>증감(A-B)</t>
  </si>
  <si>
    <t>업무추진비</t>
  </si>
  <si>
    <t>법인전입금</t>
  </si>
  <si>
    <t>원</t>
  </si>
  <si>
    <t xml:space="preserve">     ◆ 세입결산은</t>
  </si>
  <si>
    <t>원이며</t>
  </si>
  <si>
    <t xml:space="preserve">     ◆ 세출결산은</t>
  </si>
  <si>
    <t>원이다</t>
  </si>
  <si>
    <t xml:space="preserve">     ◆ 그 차인잔액은</t>
  </si>
  <si>
    <t xml:space="preserve">원으로서 </t>
  </si>
  <si>
    <t xml:space="preserve">         보조금집행잔액은</t>
  </si>
  <si>
    <t xml:space="preserve">         순이월금잔액은</t>
  </si>
  <si>
    <t>원이다.</t>
  </si>
  <si>
    <t xml:space="preserve">     가. 세입ㆍ세출 결산 총괄설명</t>
  </si>
  <si>
    <t>수   납   액</t>
  </si>
  <si>
    <t>지   출   액</t>
  </si>
  <si>
    <t>차 인 잔 액</t>
  </si>
  <si>
    <t xml:space="preserve">     ◆ 세입세출결산총괄</t>
  </si>
  <si>
    <t>번호</t>
  </si>
  <si>
    <t>계좌번호</t>
  </si>
  <si>
    <t>거래은행</t>
  </si>
  <si>
    <t>통장관리명</t>
  </si>
  <si>
    <t>잔액</t>
  </si>
  <si>
    <t>보조금</t>
  </si>
  <si>
    <t>퇴직금</t>
  </si>
  <si>
    <t>과  목</t>
  </si>
  <si>
    <t>구 분</t>
  </si>
  <si>
    <t>국 비</t>
  </si>
  <si>
    <t>시 비</t>
  </si>
  <si>
    <t>구 비</t>
  </si>
  <si>
    <t>계</t>
  </si>
  <si>
    <t xml:space="preserve">관 </t>
  </si>
  <si>
    <t>항</t>
  </si>
  <si>
    <t>목</t>
  </si>
  <si>
    <t>입소자부담금</t>
  </si>
  <si>
    <t>입소비용수입</t>
  </si>
  <si>
    <t>예  산</t>
  </si>
  <si>
    <t>결  산</t>
  </si>
  <si>
    <t>증  감</t>
  </si>
  <si>
    <t>목  계</t>
  </si>
  <si>
    <t>소  계</t>
  </si>
  <si>
    <t>합      계</t>
  </si>
  <si>
    <t>보조금수입</t>
  </si>
  <si>
    <t>경상보조금</t>
  </si>
  <si>
    <t>자본보조금</t>
  </si>
  <si>
    <t>기타보조금</t>
  </si>
  <si>
    <t>이월금</t>
  </si>
  <si>
    <t>잡수입</t>
  </si>
  <si>
    <t>불용품매각대금</t>
  </si>
  <si>
    <t>기타예금수입</t>
  </si>
  <si>
    <t>기타잡수입</t>
  </si>
  <si>
    <t>총       계</t>
  </si>
  <si>
    <t>자부담/후원</t>
  </si>
  <si>
    <t>과  목</t>
  </si>
  <si>
    <t>구 분</t>
  </si>
  <si>
    <t>국 비</t>
  </si>
  <si>
    <t>시 비</t>
  </si>
  <si>
    <t>구 비</t>
  </si>
  <si>
    <t>자부담/후원</t>
  </si>
  <si>
    <t>계</t>
  </si>
  <si>
    <t xml:space="preserve">관 </t>
  </si>
  <si>
    <t>항</t>
  </si>
  <si>
    <t>목</t>
  </si>
  <si>
    <t>사무비</t>
  </si>
  <si>
    <t>인건비</t>
  </si>
  <si>
    <t>급여</t>
  </si>
  <si>
    <t>예  산</t>
  </si>
  <si>
    <t>결  산</t>
  </si>
  <si>
    <t>증  감</t>
  </si>
  <si>
    <t>상여금</t>
  </si>
  <si>
    <t>제수당</t>
  </si>
  <si>
    <t>퇴직적립금</t>
  </si>
  <si>
    <t>목  계</t>
  </si>
  <si>
    <t>업무추진비</t>
  </si>
  <si>
    <t>회의비</t>
  </si>
  <si>
    <t>소  계</t>
  </si>
  <si>
    <t>시설운영비</t>
  </si>
  <si>
    <t>여비교통비</t>
  </si>
  <si>
    <t>수용비 및 수수료</t>
  </si>
  <si>
    <t>공공요금</t>
  </si>
  <si>
    <t>제세공과금</t>
  </si>
  <si>
    <t>합      계</t>
  </si>
  <si>
    <t>재산조성비</t>
  </si>
  <si>
    <t>시설비</t>
  </si>
  <si>
    <t>자산취득비</t>
  </si>
  <si>
    <t>시설장비유지비</t>
  </si>
  <si>
    <t>사업비</t>
  </si>
  <si>
    <t>운영비</t>
  </si>
  <si>
    <t>생계비</t>
  </si>
  <si>
    <t>자립생활</t>
  </si>
  <si>
    <t>사회적응</t>
  </si>
  <si>
    <t>가족과의 유대</t>
  </si>
  <si>
    <t>여가생활지원</t>
  </si>
  <si>
    <t>직업생활지원</t>
  </si>
  <si>
    <t>정서안정</t>
  </si>
  <si>
    <t>잡지출</t>
  </si>
  <si>
    <t>예비비</t>
  </si>
  <si>
    <t>총       계</t>
  </si>
  <si>
    <t>지역사회와의 유대</t>
  </si>
  <si>
    <t>사무비</t>
  </si>
  <si>
    <t>성심공동체(결산서)</t>
  </si>
  <si>
    <t>성 심 공 동 체</t>
  </si>
  <si>
    <t>사업종류</t>
  </si>
  <si>
    <t>내    역</t>
  </si>
  <si>
    <t>금    액</t>
  </si>
  <si>
    <t>산출내역</t>
  </si>
  <si>
    <t>비    고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</si>
  <si>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</si>
  <si>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</si>
  <si>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</si>
  <si>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</si>
  <si>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</si>
  <si>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</si>
  <si>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</si>
  <si>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</si>
  <si>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</si>
  <si>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</si>
  <si>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</si>
  <si>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</si>
  <si>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                       계</t>
  </si>
  <si>
    <t>합                       계</t>
  </si>
  <si>
    <t>잡수입</t>
  </si>
  <si>
    <t>예금이자수입</t>
  </si>
  <si>
    <t>합                       계</t>
  </si>
  <si>
    <t>총                       계</t>
  </si>
  <si>
    <t>성심공동체 사업수입 명세서</t>
  </si>
  <si>
    <t>수령일</t>
  </si>
  <si>
    <t>보조구분</t>
  </si>
  <si>
    <t>보조내역</t>
  </si>
  <si>
    <t>금액</t>
  </si>
  <si>
    <t>보조기관</t>
  </si>
  <si>
    <t>산출기초</t>
  </si>
  <si>
    <t>송파구청</t>
  </si>
  <si>
    <t xml:space="preserve"> </t>
  </si>
  <si>
    <t>성   명</t>
  </si>
  <si>
    <t>금      액</t>
  </si>
  <si>
    <t>산      출      내      역</t>
  </si>
  <si>
    <t>퇴직적립금</t>
  </si>
  <si>
    <t>합계</t>
  </si>
  <si>
    <t>성심공동체 인건비 명세서</t>
  </si>
  <si>
    <t>성심공동체 정부보조금 명세서</t>
  </si>
  <si>
    <t>구분</t>
  </si>
  <si>
    <t>내역</t>
  </si>
  <si>
    <t>금액</t>
  </si>
  <si>
    <t>산출내역</t>
  </si>
  <si>
    <t>비고</t>
  </si>
  <si>
    <t>사업비</t>
  </si>
  <si>
    <t>생계비</t>
  </si>
  <si>
    <t>주식비, 부식비</t>
  </si>
  <si>
    <t>운영비</t>
  </si>
  <si>
    <t>의료비</t>
  </si>
  <si>
    <t>병원비 및 약품비</t>
  </si>
  <si>
    <t>자립생활</t>
  </si>
  <si>
    <t>위생, 건강, 의, 식생활</t>
  </si>
  <si>
    <t>사회적응</t>
  </si>
  <si>
    <t>전화사용, 안전교육 등</t>
  </si>
  <si>
    <t>가족과의 유대</t>
  </si>
  <si>
    <t>가족지원사업</t>
  </si>
  <si>
    <t>여가생활지원</t>
  </si>
  <si>
    <t>여가생활 및 여가기술습득</t>
  </si>
  <si>
    <t>직업생활지원</t>
  </si>
  <si>
    <t>직장생활상담, 출퇴근 지원</t>
  </si>
  <si>
    <t>합               계</t>
  </si>
  <si>
    <t>성심공동체 사업비 명세서</t>
  </si>
  <si>
    <t>지역사회와의 유대</t>
  </si>
  <si>
    <t>자원봉사자 지원사업</t>
  </si>
  <si>
    <t>정서안정</t>
  </si>
  <si>
    <t>입소자 정서안정지원사업</t>
  </si>
  <si>
    <t>여비교통비</t>
  </si>
  <si>
    <t>교통비</t>
  </si>
  <si>
    <t>수용비 및 수수료</t>
  </si>
  <si>
    <t>공공요금</t>
  </si>
  <si>
    <t>도시가스, 상하수도, 전기, 전화요금</t>
  </si>
  <si>
    <t>제세공과금</t>
  </si>
  <si>
    <t>시설비</t>
  </si>
  <si>
    <t>자산취득비</t>
  </si>
  <si>
    <t>퇴직금 추계액 및 퇴직적립금 명세서</t>
  </si>
  <si>
    <t>○ 총 괄</t>
  </si>
  <si>
    <t>(단위:원)</t>
  </si>
  <si>
    <t>과 목</t>
  </si>
  <si>
    <t>당해연도 증가액</t>
  </si>
  <si>
    <t>수입계</t>
  </si>
  <si>
    <t>당해년도     감소액</t>
  </si>
  <si>
    <t>현재잔액</t>
  </si>
  <si>
    <t>적립금</t>
  </si>
  <si>
    <t>이자</t>
  </si>
  <si>
    <t>계</t>
  </si>
  <si>
    <t>퇴직적립금</t>
  </si>
  <si>
    <t>퇴직자 성명</t>
  </si>
  <si>
    <t>퇴직금액</t>
  </si>
  <si>
    <t>실지급액</t>
  </si>
  <si>
    <t>-</t>
  </si>
  <si>
    <t>성명                  구분</t>
  </si>
  <si>
    <t>당해연도 적립금</t>
  </si>
  <si>
    <t>성명            구분</t>
  </si>
  <si>
    <t>성명   구분</t>
  </si>
  <si>
    <t>퇴직금추계액</t>
  </si>
  <si>
    <t>현재적립금</t>
  </si>
  <si>
    <t>합계</t>
  </si>
  <si>
    <t>감사보고서</t>
  </si>
  <si>
    <t xml:space="preserve"> 본인 등의 사회복지법인 재무회계규칙 제20조 1항의 규정에 의하여 </t>
  </si>
  <si>
    <t xml:space="preserve">12월 31일로 종결되는 회계연도의 업무집행 내용과 시설회계에 속하는 </t>
  </si>
  <si>
    <t xml:space="preserve">수입과 지출에 관한 제반 증빙서류와 장부를 일반적인 감사기준에 따라 </t>
  </si>
  <si>
    <t>감사를 실시하였습니다.</t>
  </si>
  <si>
    <t xml:space="preserve"> 업무집행내용과 결산서의 각 항은 정확하였으며, 그 회계처리는 </t>
  </si>
  <si>
    <t>적정하였습니다.</t>
  </si>
  <si>
    <t>전년도
이월금</t>
  </si>
  <si>
    <t>(단위 : 원)</t>
  </si>
  <si>
    <t>날짜</t>
  </si>
  <si>
    <t>적립액</t>
  </si>
  <si>
    <t>퇴직금                    (출금액)</t>
  </si>
  <si>
    <t>예금이자         (입금액)</t>
  </si>
  <si>
    <t>수입제세          (출금액)</t>
  </si>
  <si>
    <t>1월분 퇴직적립금</t>
  </si>
  <si>
    <t>2월분 퇴직적립금</t>
  </si>
  <si>
    <t>3월분 퇴직적립금</t>
  </si>
  <si>
    <t>4월분 퇴직적립금</t>
  </si>
  <si>
    <t>5월분 퇴직적립금</t>
  </si>
  <si>
    <t>6월분 퇴직적립금</t>
  </si>
  <si>
    <t>7월분 퇴직적립금</t>
  </si>
  <si>
    <t>10월분 퇴직적립금</t>
  </si>
  <si>
    <t>11월분 퇴직적립금</t>
  </si>
  <si>
    <t>8월분 퇴직적립금</t>
  </si>
  <si>
    <t>9월분 퇴직적립금</t>
  </si>
  <si>
    <t>김민숙</t>
  </si>
  <si>
    <t>김민숙</t>
  </si>
  <si>
    <t>시설장비유지비</t>
  </si>
  <si>
    <t>김민숙</t>
  </si>
  <si>
    <t>3명</t>
  </si>
  <si>
    <t>비율(B/A)(%)</t>
  </si>
  <si>
    <t>성심공동체 기타비용 명세서</t>
  </si>
  <si>
    <t>감  사   이  경  록    (인)</t>
  </si>
  <si>
    <t>성심공동체</t>
  </si>
  <si>
    <t>종사자수당</t>
  </si>
  <si>
    <t>12월분 퇴직적립금</t>
  </si>
  <si>
    <t>1005-380-420743</t>
  </si>
  <si>
    <t>우리은행</t>
  </si>
  <si>
    <t>1005-280-420746</t>
  </si>
  <si>
    <t>사업비</t>
  </si>
  <si>
    <t>예비비</t>
  </si>
  <si>
    <t>계</t>
  </si>
  <si>
    <t>업무추진비</t>
  </si>
  <si>
    <t>회의비</t>
  </si>
  <si>
    <t>예금이자</t>
  </si>
  <si>
    <t>2월분 퇴직전환금</t>
  </si>
  <si>
    <t>3월분 퇴직전환금</t>
  </si>
  <si>
    <t>1월분 퇴직전환금</t>
  </si>
  <si>
    <t>5월분 퇴직전환금</t>
  </si>
  <si>
    <t>4월분 퇴직전환금</t>
  </si>
  <si>
    <t>6월분 퇴직전환금</t>
  </si>
  <si>
    <t>7월분 퇴직전환금</t>
  </si>
  <si>
    <t>8월분 퇴직전환금</t>
  </si>
  <si>
    <t>9월분 퇴직전환금</t>
  </si>
  <si>
    <t>10월분 퇴직전환금</t>
  </si>
  <si>
    <t>12월분 퇴직전환금</t>
  </si>
  <si>
    <t>11월분 퇴직전환금</t>
  </si>
  <si>
    <t>김민숙</t>
  </si>
  <si>
    <t>퇴직연금 전환금</t>
  </si>
  <si>
    <t>퇴직연금수수료</t>
  </si>
  <si>
    <t>실지급추계액
(예상)</t>
  </si>
  <si>
    <t xml:space="preserve">                 사회복지법인다산복지재단</t>
  </si>
  <si>
    <t>감  사   이  충  근    (인)</t>
  </si>
  <si>
    <t>법인전입금</t>
  </si>
  <si>
    <t>전년도이월금</t>
  </si>
  <si>
    <t>전년도이월금
(난방비)</t>
  </si>
  <si>
    <t>잔  액(차년도 이월금액)</t>
  </si>
  <si>
    <t>신한은행</t>
  </si>
  <si>
    <t>100-026-192872</t>
  </si>
  <si>
    <t>사회복지법인 다산복지재단 성심공동체의 2011년 1월 1일부터</t>
  </si>
  <si>
    <t>2011년  2 월  17 일</t>
  </si>
  <si>
    <t>1월 1일</t>
  </si>
  <si>
    <t>5월 25일</t>
  </si>
  <si>
    <t>7월 25일</t>
  </si>
  <si>
    <t>10월 25일</t>
  </si>
  <si>
    <t>차
입
금</t>
  </si>
  <si>
    <t>차입금</t>
  </si>
  <si>
    <t>하반기 예금이자</t>
  </si>
  <si>
    <t>상반기 예금이자</t>
  </si>
  <si>
    <t>입소자부담금</t>
  </si>
  <si>
    <t>반환금</t>
  </si>
  <si>
    <t>예금이자</t>
  </si>
  <si>
    <t>1분기 경상보조금</t>
  </si>
  <si>
    <t>1분기 종사자수당</t>
  </si>
  <si>
    <t>2분기 경상보조금</t>
  </si>
  <si>
    <t>2분기 종사자수당</t>
  </si>
  <si>
    <t>3분기 경상보조금</t>
  </si>
  <si>
    <t>3분기 종사자수당</t>
  </si>
  <si>
    <t>4분기 경상보조금</t>
  </si>
  <si>
    <t>4분기 종사자수당</t>
  </si>
  <si>
    <t>5대보험</t>
  </si>
  <si>
    <t>기타후생비</t>
  </si>
  <si>
    <t>사업비</t>
  </si>
  <si>
    <t>화재보험료, 신원보증가입비</t>
  </si>
  <si>
    <t>반환금</t>
  </si>
  <si>
    <t>4월 25일</t>
  </si>
  <si>
    <t>6월 25일</t>
  </si>
  <si>
    <t>퇴직금 운영수수료</t>
  </si>
  <si>
    <t>9월 25일</t>
  </si>
  <si>
    <t>반환금</t>
  </si>
  <si>
    <t>6월 16일</t>
  </si>
  <si>
    <t>2013년도</t>
  </si>
  <si>
    <t>2013년도 성심공동체 세입·세출결산개요</t>
  </si>
  <si>
    <t>2013년 성심공동체 결산서</t>
  </si>
  <si>
    <t>2013년 성심공동체 세입결산서</t>
  </si>
  <si>
    <t>2013년 성심공동체 세출결산서</t>
  </si>
  <si>
    <t>(2013. 12. 31 현재)</t>
  </si>
  <si>
    <t>○ 2013년도 퇴직적립금 지급내역</t>
  </si>
  <si>
    <t>○ 2013년도 개인별 적립내역</t>
  </si>
  <si>
    <t>○ 2013. 12. 31 현재 퇴직금</t>
  </si>
  <si>
    <t>기타후생비</t>
  </si>
  <si>
    <t>4대보험료</t>
  </si>
  <si>
    <t>직원교육</t>
  </si>
  <si>
    <t>의료비</t>
  </si>
  <si>
    <t>기관운영비</t>
  </si>
  <si>
    <t>목  계</t>
  </si>
  <si>
    <t>과년도 미반납금</t>
  </si>
  <si>
    <t>13년예산액(A)</t>
  </si>
  <si>
    <t>13년결산액(B)</t>
  </si>
  <si>
    <t>이월금</t>
  </si>
  <si>
    <t>이월금</t>
  </si>
  <si>
    <t>잡수입</t>
  </si>
  <si>
    <t>잡수입</t>
  </si>
  <si>
    <t>차입금</t>
  </si>
  <si>
    <t>차입금</t>
  </si>
  <si>
    <t>자부담</t>
  </si>
  <si>
    <t>2.5명</t>
  </si>
  <si>
    <t>2명</t>
  </si>
  <si>
    <t>2명</t>
  </si>
  <si>
    <t>2명</t>
  </si>
  <si>
    <t>2012년도 이월금</t>
  </si>
  <si>
    <t>사회복지사  7호봉  기본급  (1월 - 12월)</t>
  </si>
  <si>
    <t>사회복지사  7호봉  제수당  (1월 - 12월)</t>
  </si>
  <si>
    <t>사회복지사 7호봉  상여금  (1,3,6,7,9,12월)</t>
  </si>
  <si>
    <t>직원교육</t>
  </si>
  <si>
    <t>직원교육비</t>
  </si>
  <si>
    <t>기관운영비</t>
  </si>
  <si>
    <t>운영위원회, 평가, 결산 회의비</t>
  </si>
  <si>
    <t>시설장 퇴직 선물비</t>
  </si>
  <si>
    <t>사무, 생활용품 등</t>
  </si>
  <si>
    <t>TV 구입</t>
  </si>
  <si>
    <t>보일러수리비</t>
  </si>
  <si>
    <t>과년도 미반납금</t>
  </si>
  <si>
    <t>과년도 미반납금</t>
  </si>
  <si>
    <t>1월 25일</t>
  </si>
  <si>
    <t>2월 25일</t>
  </si>
  <si>
    <t>3월 25일</t>
  </si>
  <si>
    <t>4월 29일</t>
  </si>
  <si>
    <t>5월 24일</t>
  </si>
  <si>
    <t>8월 23일</t>
  </si>
  <si>
    <t>11월 25일</t>
  </si>
  <si>
    <t>12월 21일</t>
  </si>
  <si>
    <t>2013 성심공동체 퇴직적립금 현황표</t>
  </si>
  <si>
    <t>2013년도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</si>
</sst>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#,"/>
    <numFmt numFmtId="177" formatCode="mm&quot;월&quot;\ dd&quot;일&quot;"/>
    <numFmt numFmtId="178" formatCode="#,##0_ "/>
    <numFmt numFmtId="179" formatCode="m&quot;월&quot;\ d&quot;일&quot;"/>
  </numFmts>
  <fonts count="3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20"/>
      <name val="HY견명조"/>
      <family val="1"/>
    </font>
    <font>
      <sz val="11"/>
      <name val="HY견명조"/>
      <family val="1"/>
    </font>
    <font>
      <sz val="10"/>
      <name val="돋움체"/>
      <family val="3"/>
    </font>
    <font>
      <sz val="10"/>
      <name val="돋움"/>
      <family val="3"/>
    </font>
    <font>
      <u val="single"/>
      <sz val="15"/>
      <name val="굴림"/>
      <family val="3"/>
    </font>
    <font>
      <sz val="15"/>
      <name val="굴림"/>
      <family val="3"/>
    </font>
    <font>
      <sz val="20"/>
      <name val="굴림"/>
      <family val="3"/>
    </font>
    <font>
      <sz val="11"/>
      <name val="굴림"/>
      <family val="3"/>
    </font>
    <font>
      <b/>
      <sz val="28"/>
      <name val="굴림"/>
      <family val="3"/>
    </font>
    <font>
      <b/>
      <sz val="14"/>
      <name val="굴림"/>
      <family val="3"/>
    </font>
    <font>
      <b/>
      <sz val="24"/>
      <name val="굴림"/>
      <family val="3"/>
    </font>
    <font>
      <b/>
      <sz val="18"/>
      <name val="굴림"/>
      <family val="3"/>
    </font>
    <font>
      <b/>
      <sz val="20"/>
      <name val="굴림"/>
      <family val="3"/>
    </font>
    <font>
      <sz val="10"/>
      <name val="굴림"/>
      <family val="3"/>
    </font>
    <font>
      <sz val="10"/>
      <name val="HY견명조"/>
      <family val="1"/>
    </font>
    <font>
      <b/>
      <sz val="11"/>
      <name val="굴림"/>
      <family val="3"/>
    </font>
    <font>
      <b/>
      <sz val="10"/>
      <name val="굴림"/>
      <family val="3"/>
    </font>
    <font>
      <b/>
      <u val="single"/>
      <sz val="16"/>
      <name val="굴림"/>
      <family val="3"/>
    </font>
    <font>
      <sz val="12"/>
      <name val="굴림"/>
      <family val="3"/>
    </font>
    <font>
      <b/>
      <sz val="22"/>
      <name val="궁서체"/>
      <family val="1"/>
    </font>
    <font>
      <b/>
      <sz val="14"/>
      <name val="궁서체"/>
      <family val="1"/>
    </font>
    <font>
      <b/>
      <sz val="12"/>
      <name val="궁서체"/>
      <family val="1"/>
    </font>
    <font>
      <b/>
      <sz val="11"/>
      <name val="돋움"/>
      <family val="3"/>
    </font>
    <font>
      <b/>
      <sz val="16"/>
      <name val="굴림"/>
      <family val="3"/>
    </font>
    <font>
      <sz val="11"/>
      <color rgb="FFFF0000"/>
      <name val="굴림"/>
      <family val="3"/>
    </font>
    <font>
      <sz val="11"/>
      <color theme="1"/>
      <name val="굴림"/>
      <family val="3"/>
    </font>
    <font>
      <sz val="12"/>
      <color theme="1"/>
      <name val="굴림"/>
      <family val="3"/>
    </font>
    <font>
      <sz val="9"/>
      <name val="Calibri"/>
      <family val="3"/>
      <scheme val="minor"/>
    </font>
    <font>
      <sz val="11"/>
      <name val="Calibri"/>
      <family val="3"/>
      <scheme val="minor"/>
    </font>
    <font>
      <sz val="8"/>
      <name val="Calibri"/>
      <family val="3"/>
      <scheme val="minor"/>
    </font>
    <font>
      <sz val="10"/>
      <name val="Calibri"/>
      <family val="3"/>
      <scheme val="minor"/>
    </font>
    <font>
      <b/>
      <sz val="10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hair"/>
      <right style="thin"/>
      <top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/>
    </border>
    <border diagonalDown="1">
      <left style="thin"/>
      <right style="thin"/>
      <top style="thin"/>
      <bottom style="double"/>
      <diagonal style="thin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thin"/>
      <bottom style="thin"/>
    </border>
    <border diagonalDown="1">
      <left style="thin"/>
      <right/>
      <top style="thin"/>
      <bottom style="double"/>
      <diagonal style="thin"/>
    </border>
    <border diagonalDown="1">
      <left/>
      <right/>
      <top style="thin"/>
      <bottom style="double"/>
      <diagonal style="thin"/>
    </border>
    <border diagonalDown="1">
      <left/>
      <right style="thin"/>
      <top style="thin"/>
      <bottom style="double"/>
      <diagonal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3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20" applyFont="1" applyAlignment="1">
      <alignment shrinkToFit="1"/>
    </xf>
    <xf numFmtId="0" fontId="6" fillId="0" borderId="0" xfId="0" applyFont="1" applyFill="1" applyAlignment="1">
      <alignment horizontal="center" vertical="center" wrapText="1" shrinkToFit="1"/>
    </xf>
    <xf numFmtId="41" fontId="0" fillId="0" borderId="0" xfId="2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41" fontId="10" fillId="0" borderId="0" xfId="20" applyFont="1" applyAlignment="1">
      <alignment shrinkToFit="1"/>
    </xf>
    <xf numFmtId="41" fontId="10" fillId="0" borderId="0" xfId="20" applyFont="1" applyAlignment="1">
      <alignment horizontal="center" vertical="center" shrinkToFit="1"/>
    </xf>
    <xf numFmtId="41" fontId="16" fillId="0" borderId="0" xfId="20" applyFont="1" applyAlignment="1">
      <alignment horizontal="center" vertical="center" shrinkToFit="1"/>
    </xf>
    <xf numFmtId="41" fontId="5" fillId="0" borderId="0" xfId="20" applyFont="1" applyAlignment="1">
      <alignment horizontal="center" vertical="center" shrinkToFit="1"/>
    </xf>
    <xf numFmtId="41" fontId="16" fillId="0" borderId="0" xfId="20" applyFont="1" applyAlignment="1">
      <alignment shrinkToFit="1"/>
    </xf>
    <xf numFmtId="41" fontId="17" fillId="0" borderId="0" xfId="20" applyFont="1" applyAlignment="1">
      <alignment shrinkToFit="1"/>
    </xf>
    <xf numFmtId="41" fontId="16" fillId="0" borderId="3" xfId="20" applyFont="1" applyBorder="1" applyAlignment="1">
      <alignment horizontal="center" vertical="center" shrinkToFit="1"/>
    </xf>
    <xf numFmtId="41" fontId="16" fillId="0" borderId="4" xfId="20" applyFont="1" applyBorder="1" applyAlignment="1">
      <alignment horizontal="center" vertical="center" shrinkToFit="1"/>
    </xf>
    <xf numFmtId="41" fontId="16" fillId="3" borderId="5" xfId="20" applyFont="1" applyFill="1" applyBorder="1" applyAlignment="1">
      <alignment horizontal="center" vertical="center" shrinkToFit="1"/>
    </xf>
    <xf numFmtId="41" fontId="16" fillId="0" borderId="6" xfId="20" applyFont="1" applyBorder="1" applyAlignment="1">
      <alignment horizontal="center" vertical="center" shrinkToFit="1"/>
    </xf>
    <xf numFmtId="41" fontId="12" fillId="2" borderId="7" xfId="0" applyNumberFormat="1" applyFont="1" applyFill="1" applyBorder="1" applyAlignment="1">
      <alignment horizontal="center" vertical="center"/>
    </xf>
    <xf numFmtId="41" fontId="13" fillId="0" borderId="0" xfId="20" applyFont="1" applyAlignment="1">
      <alignment horizontal="center" vertical="center"/>
    </xf>
    <xf numFmtId="41" fontId="10" fillId="0" borderId="0" xfId="20" applyFont="1" applyAlignment="1">
      <alignment horizontal="center" vertical="center"/>
    </xf>
    <xf numFmtId="41" fontId="10" fillId="0" borderId="0" xfId="20" applyFont="1" applyBorder="1" applyAlignment="1">
      <alignment horizontal="center" vertical="center"/>
    </xf>
    <xf numFmtId="41" fontId="10" fillId="0" borderId="0" xfId="20" applyFont="1" applyBorder="1" applyAlignment="1">
      <alignment horizontal="center" vertical="center" shrinkToFit="1"/>
    </xf>
    <xf numFmtId="41" fontId="10" fillId="0" borderId="0" xfId="2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 shrinkToFit="1"/>
    </xf>
    <xf numFmtId="41" fontId="10" fillId="0" borderId="0" xfId="0" applyNumberFormat="1" applyFont="1" applyFill="1" applyAlignment="1">
      <alignment horizontal="right" vertical="center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41" fontId="16" fillId="0" borderId="8" xfId="0" applyNumberFormat="1" applyFont="1" applyFill="1" applyBorder="1" applyAlignment="1">
      <alignment horizontal="right" vertical="center" wrapText="1" shrinkToFit="1"/>
    </xf>
    <xf numFmtId="41" fontId="16" fillId="0" borderId="3" xfId="0" applyNumberFormat="1" applyFont="1" applyFill="1" applyBorder="1" applyAlignment="1">
      <alignment horizontal="right" vertical="center" wrapText="1" shrinkToFit="1"/>
    </xf>
    <xf numFmtId="41" fontId="16" fillId="0" borderId="9" xfId="0" applyNumberFormat="1" applyFont="1" applyFill="1" applyBorder="1" applyAlignment="1">
      <alignment horizontal="right" vertical="center" wrapText="1" shrinkToFit="1"/>
    </xf>
    <xf numFmtId="41" fontId="16" fillId="0" borderId="4" xfId="0" applyNumberFormat="1" applyFont="1" applyFill="1" applyBorder="1" applyAlignment="1">
      <alignment horizontal="right" vertical="center" wrapText="1" shrinkToFit="1"/>
    </xf>
    <xf numFmtId="41" fontId="16" fillId="0" borderId="10" xfId="0" applyNumberFormat="1" applyFont="1" applyFill="1" applyBorder="1" applyAlignment="1">
      <alignment horizontal="right" vertical="center" wrapText="1" shrinkToFit="1"/>
    </xf>
    <xf numFmtId="41" fontId="16" fillId="0" borderId="11" xfId="0" applyNumberFormat="1" applyFont="1" applyFill="1" applyBorder="1" applyAlignment="1">
      <alignment horizontal="right" vertical="center" wrapText="1" shrinkToFit="1"/>
    </xf>
    <xf numFmtId="0" fontId="16" fillId="2" borderId="12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wrapText="1" shrinkToFit="1"/>
    </xf>
    <xf numFmtId="41" fontId="16" fillId="0" borderId="13" xfId="0" applyNumberFormat="1" applyFont="1" applyFill="1" applyBorder="1" applyAlignment="1">
      <alignment horizontal="right" vertical="center" wrapText="1" shrinkToFit="1"/>
    </xf>
    <xf numFmtId="41" fontId="16" fillId="0" borderId="6" xfId="0" applyNumberFormat="1" applyFont="1" applyFill="1" applyBorder="1" applyAlignment="1">
      <alignment horizontal="right" vertical="center" wrapText="1" shrinkToFit="1"/>
    </xf>
    <xf numFmtId="176" fontId="16" fillId="3" borderId="14" xfId="20" applyNumberFormat="1" applyFont="1" applyFill="1" applyBorder="1" applyAlignment="1">
      <alignment horizontal="right" vertical="center" shrinkToFit="1"/>
    </xf>
    <xf numFmtId="176" fontId="16" fillId="0" borderId="13" xfId="20" applyNumberFormat="1" applyFont="1" applyBorder="1" applyAlignment="1">
      <alignment horizontal="right" vertical="center" shrinkToFit="1"/>
    </xf>
    <xf numFmtId="176" fontId="16" fillId="0" borderId="8" xfId="20" applyNumberFormat="1" applyFont="1" applyBorder="1" applyAlignment="1">
      <alignment horizontal="right" vertical="center" shrinkToFit="1"/>
    </xf>
    <xf numFmtId="176" fontId="16" fillId="0" borderId="9" xfId="20" applyNumberFormat="1" applyFont="1" applyBorder="1" applyAlignment="1">
      <alignment horizontal="right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41" fontId="16" fillId="0" borderId="0" xfId="0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1" fontId="16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1" fontId="16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1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indent="1"/>
    </xf>
    <xf numFmtId="41" fontId="16" fillId="0" borderId="23" xfId="0" applyNumberFormat="1" applyFont="1" applyBorder="1" applyAlignment="1">
      <alignment horizontal="center" vertical="center"/>
    </xf>
    <xf numFmtId="41" fontId="19" fillId="0" borderId="21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indent="1"/>
    </xf>
    <xf numFmtId="41" fontId="16" fillId="0" borderId="17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1" fontId="1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77" fontId="16" fillId="0" borderId="2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1" fontId="16" fillId="0" borderId="13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7" fontId="16" fillId="0" borderId="2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1" fontId="19" fillId="4" borderId="29" xfId="0" applyNumberFormat="1" applyFont="1" applyFill="1" applyBorder="1" applyAlignment="1">
      <alignment horizontal="center" vertical="center" shrinkToFit="1"/>
    </xf>
    <xf numFmtId="0" fontId="16" fillId="4" borderId="29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1" fontId="19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41" fontId="16" fillId="0" borderId="19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41" fontId="16" fillId="0" borderId="0" xfId="0" applyNumberFormat="1" applyFont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41" fontId="19" fillId="0" borderId="1" xfId="0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/>
    </xf>
    <xf numFmtId="41" fontId="16" fillId="0" borderId="16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41" fontId="16" fillId="0" borderId="19" xfId="0" applyNumberFormat="1" applyFont="1" applyBorder="1" applyAlignment="1">
      <alignment vertical="center"/>
    </xf>
    <xf numFmtId="41" fontId="16" fillId="0" borderId="32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41" fontId="19" fillId="4" borderId="1" xfId="0" applyNumberFormat="1" applyFont="1" applyFill="1" applyBorder="1" applyAlignment="1">
      <alignment horizontal="right" vertical="center" shrinkToFit="1"/>
    </xf>
    <xf numFmtId="0" fontId="16" fillId="4" borderId="34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16" fillId="2" borderId="35" xfId="0" applyNumberFormat="1" applyFont="1" applyFill="1" applyBorder="1" applyAlignment="1">
      <alignment horizontal="center" vertical="center"/>
    </xf>
    <xf numFmtId="178" fontId="16" fillId="0" borderId="21" xfId="0" applyNumberFormat="1" applyFont="1" applyBorder="1" applyAlignment="1">
      <alignment horizontal="center" vertical="center" wrapText="1"/>
    </xf>
    <xf numFmtId="178" fontId="16" fillId="0" borderId="21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78" fontId="16" fillId="0" borderId="3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1" fontId="9" fillId="0" borderId="0" xfId="20" applyFont="1" applyAlignment="1">
      <alignment horizontal="center" vertical="center"/>
    </xf>
    <xf numFmtId="41" fontId="10" fillId="0" borderId="0" xfId="20" applyFont="1" applyAlignment="1">
      <alignment vertical="center"/>
    </xf>
    <xf numFmtId="178" fontId="16" fillId="0" borderId="21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16" fillId="0" borderId="19" xfId="0" applyNumberFormat="1" applyFont="1" applyBorder="1" applyAlignment="1">
      <alignment horizontal="center" vertical="center" shrinkToFit="1"/>
    </xf>
    <xf numFmtId="178" fontId="16" fillId="4" borderId="1" xfId="0" applyNumberFormat="1" applyFont="1" applyFill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78" fontId="16" fillId="0" borderId="19" xfId="0" applyNumberFormat="1" applyFont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41" fontId="16" fillId="5" borderId="9" xfId="20" applyFont="1" applyFill="1" applyBorder="1" applyAlignment="1">
      <alignment horizontal="center" vertical="center" shrinkToFit="1"/>
    </xf>
    <xf numFmtId="41" fontId="16" fillId="0" borderId="8" xfId="20" applyFont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41" fontId="28" fillId="0" borderId="38" xfId="20" applyFont="1" applyBorder="1" applyAlignment="1">
      <alignment horizontal="center" vertical="center"/>
    </xf>
    <xf numFmtId="41" fontId="28" fillId="0" borderId="39" xfId="20" applyFont="1" applyBorder="1" applyAlignment="1">
      <alignment horizontal="center" vertical="center"/>
    </xf>
    <xf numFmtId="41" fontId="28" fillId="0" borderId="40" xfId="20" applyFont="1" applyBorder="1" applyAlignment="1">
      <alignment horizontal="center" vertical="center"/>
    </xf>
    <xf numFmtId="0" fontId="28" fillId="0" borderId="41" xfId="20" applyNumberFormat="1" applyFont="1" applyBorder="1" applyAlignment="1">
      <alignment horizontal="center" vertical="center"/>
    </xf>
    <xf numFmtId="41" fontId="28" fillId="0" borderId="42" xfId="20" applyFont="1" applyBorder="1" applyAlignment="1">
      <alignment horizontal="center" vertical="center"/>
    </xf>
    <xf numFmtId="41" fontId="28" fillId="0" borderId="43" xfId="20" applyFont="1" applyBorder="1" applyAlignment="1">
      <alignment horizontal="center" vertical="center"/>
    </xf>
    <xf numFmtId="0" fontId="28" fillId="0" borderId="44" xfId="20" applyNumberFormat="1" applyFont="1" applyBorder="1" applyAlignment="1">
      <alignment horizontal="center" vertical="center"/>
    </xf>
    <xf numFmtId="41" fontId="29" fillId="0" borderId="8" xfId="20" applyFont="1" applyBorder="1" applyAlignment="1">
      <alignment horizontal="center" vertical="center" shrinkToFit="1"/>
    </xf>
    <xf numFmtId="41" fontId="28" fillId="0" borderId="8" xfId="20" applyFont="1" applyBorder="1" applyAlignment="1">
      <alignment horizontal="center" vertical="center"/>
    </xf>
    <xf numFmtId="41" fontId="28" fillId="0" borderId="8" xfId="20" applyFont="1" applyBorder="1" applyAlignment="1">
      <alignment horizontal="center" vertical="center" wrapText="1"/>
    </xf>
    <xf numFmtId="41" fontId="28" fillId="0" borderId="45" xfId="20" applyFont="1" applyBorder="1" applyAlignment="1">
      <alignment horizontal="center" vertical="center"/>
    </xf>
    <xf numFmtId="0" fontId="28" fillId="0" borderId="46" xfId="20" applyNumberFormat="1" applyFont="1" applyBorder="1" applyAlignment="1">
      <alignment horizontal="center" vertical="center"/>
    </xf>
    <xf numFmtId="41" fontId="29" fillId="0" borderId="47" xfId="20" applyFont="1" applyBorder="1" applyAlignment="1">
      <alignment horizontal="center" vertical="center" shrinkToFit="1"/>
    </xf>
    <xf numFmtId="41" fontId="28" fillId="0" borderId="47" xfId="20" applyFont="1" applyBorder="1" applyAlignment="1">
      <alignment horizontal="center" vertical="center"/>
    </xf>
    <xf numFmtId="41" fontId="28" fillId="0" borderId="47" xfId="20" applyFont="1" applyBorder="1" applyAlignment="1">
      <alignment horizontal="center" vertical="center" wrapText="1"/>
    </xf>
    <xf numFmtId="41" fontId="28" fillId="0" borderId="48" xfId="20" applyFont="1" applyBorder="1" applyAlignment="1">
      <alignment horizontal="center" vertical="center"/>
    </xf>
    <xf numFmtId="0" fontId="28" fillId="0" borderId="49" xfId="20" applyNumberFormat="1" applyFont="1" applyBorder="1" applyAlignment="1">
      <alignment horizontal="center" vertical="center"/>
    </xf>
    <xf numFmtId="41" fontId="29" fillId="0" borderId="50" xfId="20" applyFont="1" applyBorder="1" applyAlignment="1">
      <alignment horizontal="center" vertical="center" shrinkToFit="1"/>
    </xf>
    <xf numFmtId="41" fontId="28" fillId="0" borderId="50" xfId="20" applyFont="1" applyBorder="1" applyAlignment="1">
      <alignment horizontal="center" vertical="center"/>
    </xf>
    <xf numFmtId="41" fontId="28" fillId="0" borderId="50" xfId="20" applyFont="1" applyBorder="1" applyAlignment="1">
      <alignment horizontal="center" vertical="center" wrapText="1"/>
    </xf>
    <xf numFmtId="41" fontId="28" fillId="0" borderId="51" xfId="20" applyFont="1" applyBorder="1" applyAlignment="1">
      <alignment horizontal="center" vertical="center" shrinkToFit="1"/>
    </xf>
    <xf numFmtId="41" fontId="16" fillId="0" borderId="8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wrapText="1" shrinkToFit="1"/>
    </xf>
    <xf numFmtId="41" fontId="16" fillId="5" borderId="4" xfId="2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41" fontId="16" fillId="0" borderId="10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41" fontId="19" fillId="0" borderId="14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41" fontId="16" fillId="0" borderId="47" xfId="0" applyNumberFormat="1" applyFont="1" applyBorder="1" applyAlignment="1">
      <alignment vertical="center"/>
    </xf>
    <xf numFmtId="0" fontId="16" fillId="0" borderId="52" xfId="0" applyFont="1" applyBorder="1" applyAlignment="1">
      <alignment horizontal="center" vertical="center" shrinkToFit="1"/>
    </xf>
    <xf numFmtId="41" fontId="19" fillId="4" borderId="14" xfId="0" applyNumberFormat="1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41" fontId="33" fillId="5" borderId="34" xfId="20" applyFont="1" applyFill="1" applyBorder="1" applyAlignment="1">
      <alignment horizontal="center" vertical="center"/>
    </xf>
    <xf numFmtId="41" fontId="33" fillId="5" borderId="14" xfId="20" applyFont="1" applyFill="1" applyBorder="1" applyAlignment="1">
      <alignment horizontal="center" vertical="center" wrapText="1"/>
    </xf>
    <xf numFmtId="41" fontId="33" fillId="5" borderId="14" xfId="20" applyFont="1" applyFill="1" applyBorder="1" applyAlignment="1">
      <alignment horizontal="center" vertical="center"/>
    </xf>
    <xf numFmtId="41" fontId="33" fillId="5" borderId="5" xfId="20" applyFont="1" applyFill="1" applyBorder="1" applyAlignment="1">
      <alignment horizontal="center" vertical="center"/>
    </xf>
    <xf numFmtId="41" fontId="33" fillId="6" borderId="27" xfId="20" applyFont="1" applyFill="1" applyBorder="1" applyAlignment="1">
      <alignment horizontal="center" vertical="center"/>
    </xf>
    <xf numFmtId="41" fontId="33" fillId="6" borderId="13" xfId="20" applyFont="1" applyFill="1" applyBorder="1" applyAlignment="1">
      <alignment horizontal="center" vertical="center" wrapText="1"/>
    </xf>
    <xf numFmtId="41" fontId="33" fillId="6" borderId="13" xfId="20" applyFont="1" applyFill="1" applyBorder="1" applyAlignment="1">
      <alignment horizontal="center" vertical="center"/>
    </xf>
    <xf numFmtId="41" fontId="33" fillId="6" borderId="6" xfId="20" applyFont="1" applyFill="1" applyBorder="1" applyAlignment="1">
      <alignment horizontal="center" vertical="center"/>
    </xf>
    <xf numFmtId="179" fontId="33" fillId="0" borderId="28" xfId="20" applyNumberFormat="1" applyFont="1" applyBorder="1" applyAlignment="1">
      <alignment horizontal="center" vertical="center"/>
    </xf>
    <xf numFmtId="41" fontId="33" fillId="0" borderId="8" xfId="20" applyFont="1" applyBorder="1" applyAlignment="1">
      <alignment horizontal="center" vertical="center"/>
    </xf>
    <xf numFmtId="41" fontId="33" fillId="6" borderId="8" xfId="20" applyFont="1" applyFill="1" applyBorder="1" applyAlignment="1">
      <alignment horizontal="center" vertical="center"/>
    </xf>
    <xf numFmtId="41" fontId="30" fillId="0" borderId="3" xfId="20" applyFont="1" applyBorder="1" applyAlignment="1">
      <alignment horizontal="center" vertical="center"/>
    </xf>
    <xf numFmtId="179" fontId="33" fillId="0" borderId="12" xfId="20" applyNumberFormat="1" applyFont="1" applyBorder="1" applyAlignment="1">
      <alignment horizontal="center" vertical="center"/>
    </xf>
    <xf numFmtId="41" fontId="33" fillId="0" borderId="9" xfId="20" applyFont="1" applyBorder="1" applyAlignment="1">
      <alignment horizontal="center" vertical="center"/>
    </xf>
    <xf numFmtId="179" fontId="34" fillId="3" borderId="34" xfId="20" applyNumberFormat="1" applyFont="1" applyFill="1" applyBorder="1" applyAlignment="1">
      <alignment horizontal="center" vertical="center"/>
    </xf>
    <xf numFmtId="41" fontId="33" fillId="3" borderId="14" xfId="20" applyFont="1" applyFill="1" applyBorder="1" applyAlignment="1">
      <alignment horizontal="center" vertical="center"/>
    </xf>
    <xf numFmtId="41" fontId="33" fillId="3" borderId="5" xfId="2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 shrinkToFit="1"/>
    </xf>
    <xf numFmtId="41" fontId="16" fillId="0" borderId="47" xfId="20" applyFont="1" applyBorder="1" applyAlignment="1">
      <alignment horizontal="center" vertical="center" shrinkToFit="1"/>
    </xf>
    <xf numFmtId="41" fontId="16" fillId="0" borderId="10" xfId="2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41" fontId="16" fillId="0" borderId="21" xfId="0" applyNumberFormat="1" applyFont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wrapText="1" shrinkToFit="1"/>
    </xf>
    <xf numFmtId="49" fontId="0" fillId="0" borderId="0" xfId="0" applyNumberFormat="1" applyFill="1" applyAlignment="1">
      <alignment horizontal="center" vertical="center" wrapText="1" shrinkToFit="1"/>
    </xf>
    <xf numFmtId="49" fontId="6" fillId="0" borderId="0" xfId="0" applyNumberFormat="1" applyFont="1" applyFill="1" applyAlignment="1" quotePrefix="1">
      <alignment horizontal="center" vertical="center" wrapText="1" shrinkToFit="1"/>
    </xf>
    <xf numFmtId="41" fontId="16" fillId="5" borderId="9" xfId="20" applyFont="1" applyFill="1" applyBorder="1" applyAlignment="1">
      <alignment horizontal="center" vertical="center" shrinkToFit="1"/>
    </xf>
    <xf numFmtId="41" fontId="16" fillId="0" borderId="13" xfId="20" applyFont="1" applyBorder="1" applyAlignment="1">
      <alignment horizontal="center" vertical="center" shrinkToFit="1"/>
    </xf>
    <xf numFmtId="41" fontId="16" fillId="3" borderId="14" xfId="20" applyFont="1" applyFill="1" applyBorder="1" applyAlignment="1">
      <alignment horizontal="center" vertical="center" shrinkToFit="1"/>
    </xf>
    <xf numFmtId="41" fontId="16" fillId="0" borderId="8" xfId="20" applyFont="1" applyBorder="1" applyAlignment="1">
      <alignment horizontal="center" vertical="center" shrinkToFit="1"/>
    </xf>
    <xf numFmtId="41" fontId="16" fillId="0" borderId="9" xfId="2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/>
    </xf>
    <xf numFmtId="178" fontId="16" fillId="2" borderId="35" xfId="0" applyNumberFormat="1" applyFont="1" applyFill="1" applyBorder="1" applyAlignment="1">
      <alignment horizontal="center" vertical="center"/>
    </xf>
    <xf numFmtId="178" fontId="16" fillId="0" borderId="21" xfId="0" applyNumberFormat="1" applyFont="1" applyBorder="1" applyAlignment="1">
      <alignment horizontal="center" vertical="center"/>
    </xf>
    <xf numFmtId="178" fontId="16" fillId="2" borderId="53" xfId="0" applyNumberFormat="1" applyFont="1" applyFill="1" applyBorder="1" applyAlignment="1">
      <alignment horizontal="center" vertical="center"/>
    </xf>
    <xf numFmtId="41" fontId="30" fillId="0" borderId="0" xfId="20" applyFont="1" applyBorder="1" applyAlignment="1">
      <alignment horizontal="center" vertical="center"/>
    </xf>
    <xf numFmtId="41" fontId="31" fillId="0" borderId="0" xfId="20" applyFont="1" applyBorder="1" applyAlignment="1">
      <alignment vertical="center"/>
    </xf>
    <xf numFmtId="41" fontId="32" fillId="0" borderId="0" xfId="2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1" fontId="10" fillId="0" borderId="0" xfId="20" applyFont="1" applyBorder="1" applyAlignment="1">
      <alignment vertical="center"/>
    </xf>
    <xf numFmtId="41" fontId="10" fillId="0" borderId="54" xfId="20" applyFont="1" applyBorder="1" applyAlignment="1">
      <alignment horizontal="center" vertical="center"/>
    </xf>
    <xf numFmtId="41" fontId="10" fillId="0" borderId="54" xfId="20" applyFont="1" applyBorder="1" applyAlignment="1">
      <alignment vertical="center"/>
    </xf>
    <xf numFmtId="0" fontId="0" fillId="0" borderId="54" xfId="0" applyBorder="1" applyAlignment="1">
      <alignment vertical="center"/>
    </xf>
    <xf numFmtId="178" fontId="21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center" vertical="center"/>
    </xf>
    <xf numFmtId="178" fontId="27" fillId="0" borderId="0" xfId="0" applyNumberFormat="1" applyFont="1" applyBorder="1" applyAlignment="1">
      <alignment horizontal="center" vertical="center"/>
    </xf>
    <xf numFmtId="178" fontId="10" fillId="0" borderId="5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41" fontId="16" fillId="0" borderId="5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41" fontId="10" fillId="0" borderId="0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left" vertical="center" indent="1"/>
    </xf>
    <xf numFmtId="41" fontId="10" fillId="0" borderId="0" xfId="20" applyFont="1" applyBorder="1" applyAlignment="1">
      <alignment horizontal="left" vertical="center"/>
    </xf>
    <xf numFmtId="41" fontId="0" fillId="0" borderId="0" xfId="20" applyBorder="1" applyAlignment="1">
      <alignment horizontal="center" vertical="center"/>
    </xf>
    <xf numFmtId="41" fontId="28" fillId="0" borderId="0" xfId="20" applyFont="1" applyBorder="1" applyAlignment="1">
      <alignment horizontal="center" vertical="center"/>
    </xf>
    <xf numFmtId="41" fontId="28" fillId="0" borderId="0" xfId="20" applyFont="1" applyBorder="1" applyAlignment="1" quotePrefix="1">
      <alignment horizontal="right" vertical="center" shrinkToFit="1"/>
    </xf>
    <xf numFmtId="41" fontId="28" fillId="0" borderId="0" xfId="20" applyFont="1" applyBorder="1" applyAlignment="1">
      <alignment horizontal="left" vertical="center"/>
    </xf>
    <xf numFmtId="41" fontId="28" fillId="0" borderId="0" xfId="20" applyFont="1" applyBorder="1" applyAlignment="1">
      <alignment horizontal="center" vertical="center" shrinkToFit="1"/>
    </xf>
    <xf numFmtId="41" fontId="18" fillId="0" borderId="0" xfId="20" applyFont="1" applyBorder="1" applyAlignment="1">
      <alignment horizontal="left" vertical="center"/>
    </xf>
    <xf numFmtId="41" fontId="10" fillId="0" borderId="54" xfId="20" applyFont="1" applyBorder="1" applyAlignment="1">
      <alignment horizontal="center" vertical="center" shrinkToFit="1"/>
    </xf>
    <xf numFmtId="41" fontId="0" fillId="0" borderId="54" xfId="20" applyBorder="1" applyAlignment="1">
      <alignment horizontal="center" vertical="center"/>
    </xf>
    <xf numFmtId="41" fontId="10" fillId="0" borderId="0" xfId="20" applyFont="1" applyBorder="1" applyAlignment="1">
      <alignment shrinkToFit="1"/>
    </xf>
    <xf numFmtId="0" fontId="14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41" fontId="10" fillId="0" borderId="0" xfId="0" applyNumberFormat="1" applyFont="1" applyFill="1" applyBorder="1" applyAlignment="1">
      <alignment horizontal="right" vertical="center" wrapText="1" shrinkToFit="1"/>
    </xf>
    <xf numFmtId="0" fontId="10" fillId="0" borderId="54" xfId="0" applyFont="1" applyFill="1" applyBorder="1" applyAlignment="1">
      <alignment horizontal="center" vertical="center" wrapText="1" shrinkToFit="1"/>
    </xf>
    <xf numFmtId="41" fontId="10" fillId="0" borderId="54" xfId="0" applyNumberFormat="1" applyFont="1" applyFill="1" applyBorder="1" applyAlignment="1">
      <alignment horizontal="right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1" fontId="15" fillId="0" borderId="0" xfId="20" applyFont="1" applyAlignment="1">
      <alignment horizontal="center" vertical="center" shrinkToFit="1"/>
    </xf>
    <xf numFmtId="41" fontId="10" fillId="0" borderId="0" xfId="20" applyFont="1" applyAlignment="1">
      <alignment horizontal="right" shrinkToFit="1"/>
    </xf>
    <xf numFmtId="41" fontId="16" fillId="5" borderId="27" xfId="20" applyFont="1" applyFill="1" applyBorder="1" applyAlignment="1">
      <alignment horizontal="center" vertical="center" shrinkToFit="1"/>
    </xf>
    <xf numFmtId="41" fontId="16" fillId="5" borderId="13" xfId="20" applyFont="1" applyFill="1" applyBorder="1" applyAlignment="1">
      <alignment horizontal="center" vertical="center" shrinkToFit="1"/>
    </xf>
    <xf numFmtId="0" fontId="16" fillId="5" borderId="13" xfId="0" applyFont="1" applyFill="1" applyBorder="1" applyAlignment="1">
      <alignment horizontal="center" vertical="center" shrinkToFit="1"/>
    </xf>
    <xf numFmtId="0" fontId="16" fillId="5" borderId="6" xfId="0" applyFont="1" applyFill="1" applyBorder="1" applyAlignment="1">
      <alignment horizontal="center" vertical="center" shrinkToFit="1"/>
    </xf>
    <xf numFmtId="41" fontId="16" fillId="5" borderId="8" xfId="20" applyFont="1" applyFill="1" applyBorder="1" applyAlignment="1">
      <alignment horizontal="center" vertical="center" wrapText="1" shrinkToFit="1"/>
    </xf>
    <xf numFmtId="41" fontId="16" fillId="5" borderId="9" xfId="20" applyFont="1" applyFill="1" applyBorder="1" applyAlignment="1">
      <alignment horizontal="center" vertical="center" shrinkToFit="1"/>
    </xf>
    <xf numFmtId="41" fontId="16" fillId="5" borderId="8" xfId="20" applyFont="1" applyFill="1" applyBorder="1" applyAlignment="1">
      <alignment horizontal="center" vertical="center" shrinkToFit="1"/>
    </xf>
    <xf numFmtId="41" fontId="16" fillId="5" borderId="3" xfId="20" applyFont="1" applyFill="1" applyBorder="1" applyAlignment="1">
      <alignment horizontal="center" vertical="center" shrinkToFit="1"/>
    </xf>
    <xf numFmtId="41" fontId="16" fillId="0" borderId="27" xfId="20" applyFont="1" applyBorder="1" applyAlignment="1">
      <alignment horizontal="center" vertical="center" shrinkToFit="1"/>
    </xf>
    <xf numFmtId="41" fontId="16" fillId="0" borderId="13" xfId="2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41" fontId="16" fillId="5" borderId="28" xfId="20" applyFont="1" applyFill="1" applyBorder="1" applyAlignment="1">
      <alignment horizontal="center" vertical="center" shrinkToFit="1"/>
    </xf>
    <xf numFmtId="41" fontId="16" fillId="5" borderId="12" xfId="20" applyFont="1" applyFill="1" applyBorder="1" applyAlignment="1">
      <alignment horizontal="center" vertical="center" shrinkToFit="1"/>
    </xf>
    <xf numFmtId="41" fontId="16" fillId="3" borderId="34" xfId="20" applyFont="1" applyFill="1" applyBorder="1" applyAlignment="1">
      <alignment horizontal="center" vertical="center" shrinkToFit="1"/>
    </xf>
    <xf numFmtId="41" fontId="16" fillId="3" borderId="14" xfId="20" applyFont="1" applyFill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 shrinkToFit="1"/>
    </xf>
    <xf numFmtId="41" fontId="16" fillId="0" borderId="28" xfId="20" applyFont="1" applyBorder="1" applyAlignment="1">
      <alignment horizontal="center" vertical="center" shrinkToFit="1"/>
    </xf>
    <xf numFmtId="41" fontId="16" fillId="0" borderId="8" xfId="20" applyFont="1" applyBorder="1" applyAlignment="1">
      <alignment horizontal="center" vertical="center" shrinkToFit="1"/>
    </xf>
    <xf numFmtId="41" fontId="16" fillId="0" borderId="12" xfId="20" applyFont="1" applyBorder="1" applyAlignment="1">
      <alignment horizontal="center" vertical="center" shrinkToFit="1"/>
    </xf>
    <xf numFmtId="41" fontId="16" fillId="0" borderId="9" xfId="2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41" fontId="16" fillId="0" borderId="31" xfId="20" applyFont="1" applyBorder="1" applyAlignment="1">
      <alignment horizontal="center" vertical="center" shrinkToFit="1"/>
    </xf>
    <xf numFmtId="41" fontId="16" fillId="0" borderId="20" xfId="20" applyFont="1" applyBorder="1" applyAlignment="1">
      <alignment horizontal="center" vertical="center" shrinkToFit="1"/>
    </xf>
    <xf numFmtId="41" fontId="16" fillId="0" borderId="55" xfId="2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41" fontId="16" fillId="0" borderId="56" xfId="20" applyFont="1" applyBorder="1" applyAlignment="1">
      <alignment horizontal="center" vertical="center" shrinkToFit="1"/>
    </xf>
    <xf numFmtId="41" fontId="16" fillId="0" borderId="57" xfId="20" applyFont="1" applyBorder="1" applyAlignment="1">
      <alignment horizontal="center" vertical="center" shrinkToFit="1"/>
    </xf>
    <xf numFmtId="41" fontId="16" fillId="0" borderId="58" xfId="20" applyFont="1" applyBorder="1" applyAlignment="1">
      <alignment horizontal="center" vertical="center" shrinkToFit="1"/>
    </xf>
    <xf numFmtId="41" fontId="16" fillId="0" borderId="33" xfId="20" applyFont="1" applyBorder="1" applyAlignment="1">
      <alignment horizontal="center" vertical="center" shrinkToFit="1"/>
    </xf>
    <xf numFmtId="41" fontId="16" fillId="0" borderId="59" xfId="20" applyFont="1" applyBorder="1" applyAlignment="1">
      <alignment horizontal="center" vertical="center" shrinkToFit="1"/>
    </xf>
    <xf numFmtId="41" fontId="28" fillId="0" borderId="60" xfId="20" applyFont="1" applyBorder="1" applyAlignment="1">
      <alignment horizontal="center" vertical="center"/>
    </xf>
    <xf numFmtId="41" fontId="28" fillId="0" borderId="61" xfId="20" applyFont="1" applyBorder="1" applyAlignment="1">
      <alignment horizontal="center" vertical="center"/>
    </xf>
    <xf numFmtId="41" fontId="28" fillId="0" borderId="62" xfId="20" applyFont="1" applyBorder="1" applyAlignment="1">
      <alignment horizontal="center" vertical="center"/>
    </xf>
    <xf numFmtId="41" fontId="28" fillId="0" borderId="63" xfId="20" applyFont="1" applyBorder="1" applyAlignment="1">
      <alignment horizontal="center" vertical="center"/>
    </xf>
    <xf numFmtId="41" fontId="13" fillId="0" borderId="0" xfId="20" applyFont="1" applyAlignment="1">
      <alignment horizontal="center" vertical="center"/>
    </xf>
    <xf numFmtId="41" fontId="28" fillId="0" borderId="64" xfId="20" applyFont="1" applyBorder="1" applyAlignment="1">
      <alignment horizontal="center" vertical="center"/>
    </xf>
    <xf numFmtId="41" fontId="28" fillId="0" borderId="65" xfId="20" applyFont="1" applyBorder="1" applyAlignment="1">
      <alignment horizontal="center" vertical="center"/>
    </xf>
    <xf numFmtId="41" fontId="28" fillId="0" borderId="66" xfId="20" applyFont="1" applyBorder="1" applyAlignment="1">
      <alignment horizontal="center" vertical="center"/>
    </xf>
    <xf numFmtId="41" fontId="28" fillId="0" borderId="67" xfId="20" applyFont="1" applyBorder="1" applyAlignment="1">
      <alignment horizontal="center" vertical="center"/>
    </xf>
    <xf numFmtId="41" fontId="28" fillId="0" borderId="68" xfId="20" applyFont="1" applyBorder="1" applyAlignment="1">
      <alignment horizontal="center" vertical="center"/>
    </xf>
    <xf numFmtId="41" fontId="28" fillId="0" borderId="55" xfId="20" applyFont="1" applyBorder="1" applyAlignment="1">
      <alignment horizontal="center" vertical="center"/>
    </xf>
    <xf numFmtId="41" fontId="28" fillId="0" borderId="56" xfId="20" applyFont="1" applyBorder="1" applyAlignment="1">
      <alignment horizontal="center" vertical="center"/>
    </xf>
    <xf numFmtId="41" fontId="28" fillId="0" borderId="20" xfId="2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69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0" borderId="70" xfId="0" applyFont="1" applyFill="1" applyBorder="1" applyAlignment="1">
      <alignment horizontal="center" vertical="center" wrapText="1" shrinkToFit="1"/>
    </xf>
    <xf numFmtId="0" fontId="16" fillId="0" borderId="71" xfId="0" applyFont="1" applyFill="1" applyBorder="1" applyAlignment="1">
      <alignment horizontal="center" vertical="center" wrapText="1" shrinkToFit="1"/>
    </xf>
    <xf numFmtId="0" fontId="16" fillId="0" borderId="47" xfId="0" applyFont="1" applyFill="1" applyBorder="1" applyAlignment="1">
      <alignment horizontal="center" vertical="center" wrapText="1" shrinkToFit="1"/>
    </xf>
    <xf numFmtId="0" fontId="16" fillId="0" borderId="72" xfId="0" applyFont="1" applyFill="1" applyBorder="1" applyAlignment="1">
      <alignment horizontal="center" vertical="center" wrapText="1" shrinkToFit="1"/>
    </xf>
    <xf numFmtId="0" fontId="16" fillId="0" borderId="58" xfId="0" applyFont="1" applyFill="1" applyBorder="1" applyAlignment="1">
      <alignment horizontal="center" vertical="center" wrapText="1" shrinkToFit="1"/>
    </xf>
    <xf numFmtId="0" fontId="16" fillId="0" borderId="73" xfId="0" applyFont="1" applyFill="1" applyBorder="1" applyAlignment="1">
      <alignment horizontal="center" vertical="center" wrapText="1" shrinkToFit="1"/>
    </xf>
    <xf numFmtId="0" fontId="16" fillId="0" borderId="74" xfId="0" applyFont="1" applyFill="1" applyBorder="1" applyAlignment="1">
      <alignment horizontal="center" vertical="center" wrapText="1" shrinkToFit="1"/>
    </xf>
    <xf numFmtId="0" fontId="16" fillId="0" borderId="75" xfId="0" applyFont="1" applyFill="1" applyBorder="1" applyAlignment="1">
      <alignment horizontal="center" vertical="center" wrapText="1" shrinkToFit="1"/>
    </xf>
    <xf numFmtId="0" fontId="16" fillId="0" borderId="59" xfId="0" applyFont="1" applyFill="1" applyBorder="1" applyAlignment="1">
      <alignment horizontal="center" vertical="center" wrapText="1" shrinkToFit="1"/>
    </xf>
    <xf numFmtId="0" fontId="16" fillId="0" borderId="76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0" fontId="16" fillId="2" borderId="27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wrapText="1" shrinkToFit="1"/>
    </xf>
    <xf numFmtId="41" fontId="16" fillId="2" borderId="13" xfId="0" applyNumberFormat="1" applyFont="1" applyFill="1" applyBorder="1" applyAlignment="1">
      <alignment horizontal="center" vertical="center" wrapText="1" shrinkToFit="1"/>
    </xf>
    <xf numFmtId="41" fontId="16" fillId="2" borderId="9" xfId="0" applyNumberFormat="1" applyFont="1" applyFill="1" applyBorder="1" applyAlignment="1">
      <alignment horizontal="center" vertical="center" wrapText="1" shrinkToFit="1"/>
    </xf>
    <xf numFmtId="41" fontId="16" fillId="2" borderId="13" xfId="0" applyNumberFormat="1" applyFont="1" applyFill="1" applyBorder="1" applyAlignment="1">
      <alignment horizontal="center" vertical="center" shrinkToFit="1"/>
    </xf>
    <xf numFmtId="41" fontId="16" fillId="2" borderId="9" xfId="0" applyNumberFormat="1" applyFont="1" applyFill="1" applyBorder="1" applyAlignment="1">
      <alignment horizontal="center" vertical="center" shrinkToFit="1"/>
    </xf>
    <xf numFmtId="41" fontId="16" fillId="2" borderId="6" xfId="0" applyNumberFormat="1" applyFont="1" applyFill="1" applyBorder="1" applyAlignment="1">
      <alignment horizontal="center" vertical="center" wrapText="1" shrinkToFit="1"/>
    </xf>
    <xf numFmtId="41" fontId="16" fillId="2" borderId="4" xfId="0" applyNumberFormat="1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vertical="center" wrapText="1"/>
    </xf>
    <xf numFmtId="0" fontId="16" fillId="0" borderId="69" xfId="0" applyFont="1" applyFill="1" applyBorder="1" applyAlignment="1">
      <alignment horizontal="center" vertical="center" textRotation="255" wrapText="1" shrinkToFit="1"/>
    </xf>
    <xf numFmtId="0" fontId="16" fillId="0" borderId="28" xfId="0" applyFont="1" applyFill="1" applyBorder="1" applyAlignment="1">
      <alignment horizontal="center" vertical="center" textRotation="255" wrapText="1" shrinkToFit="1"/>
    </xf>
    <xf numFmtId="0" fontId="16" fillId="0" borderId="8" xfId="0" applyFont="1" applyFill="1" applyBorder="1" applyAlignment="1">
      <alignment horizontal="center" vertical="center" textRotation="255" wrapText="1" shrinkToFit="1"/>
    </xf>
    <xf numFmtId="0" fontId="16" fillId="0" borderId="8" xfId="0" applyFont="1" applyBorder="1" applyAlignment="1">
      <alignment horizontal="center" vertical="center" textRotation="255" wrapText="1" shrinkToFit="1"/>
    </xf>
    <xf numFmtId="0" fontId="16" fillId="0" borderId="10" xfId="0" applyFont="1" applyFill="1" applyBorder="1" applyAlignment="1">
      <alignment horizontal="center" vertical="center" textRotation="255" wrapText="1" shrinkToFit="1"/>
    </xf>
    <xf numFmtId="0" fontId="16" fillId="0" borderId="57" xfId="0" applyFont="1" applyFill="1" applyBorder="1" applyAlignment="1">
      <alignment horizontal="center" vertical="center" wrapText="1" shrinkToFit="1"/>
    </xf>
    <xf numFmtId="0" fontId="16" fillId="0" borderId="77" xfId="0" applyFont="1" applyFill="1" applyBorder="1" applyAlignment="1">
      <alignment horizontal="center" vertical="center" wrapText="1" shrinkToFit="1"/>
    </xf>
    <xf numFmtId="0" fontId="16" fillId="0" borderId="78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16" fillId="0" borderId="33" xfId="0" applyFont="1" applyFill="1" applyBorder="1" applyAlignment="1">
      <alignment horizontal="center" vertical="center" wrapText="1" shrinkToFit="1"/>
    </xf>
    <xf numFmtId="0" fontId="16" fillId="0" borderId="54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 textRotation="255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textRotation="255" wrapText="1" shrinkToFit="1"/>
    </xf>
    <xf numFmtId="0" fontId="16" fillId="0" borderId="28" xfId="0" applyFont="1" applyBorder="1" applyAlignment="1">
      <alignment horizontal="center" vertical="center" textRotation="255" wrapText="1" shrinkToFit="1"/>
    </xf>
    <xf numFmtId="0" fontId="16" fillId="0" borderId="8" xfId="0" applyFont="1" applyFill="1" applyBorder="1" applyAlignment="1">
      <alignment horizontal="center" vertical="center" textRotation="255" wrapText="1"/>
    </xf>
    <xf numFmtId="0" fontId="16" fillId="0" borderId="79" xfId="0" applyFont="1" applyFill="1" applyBorder="1" applyAlignment="1">
      <alignment horizontal="center" vertical="center" wrapText="1" shrinkToFit="1"/>
    </xf>
    <xf numFmtId="0" fontId="16" fillId="0" borderId="80" xfId="0" applyFont="1" applyFill="1" applyBorder="1" applyAlignment="1">
      <alignment horizontal="center" vertical="center" wrapText="1" shrinkToFit="1"/>
    </xf>
    <xf numFmtId="0" fontId="16" fillId="0" borderId="81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textRotation="255" wrapText="1" shrinkToFit="1"/>
    </xf>
    <xf numFmtId="0" fontId="16" fillId="0" borderId="8" xfId="0" applyFont="1" applyFill="1" applyBorder="1" applyAlignment="1">
      <alignment vertical="center" textRotation="255" wrapText="1"/>
    </xf>
    <xf numFmtId="0" fontId="16" fillId="0" borderId="13" xfId="0" applyFont="1" applyFill="1" applyBorder="1" applyAlignment="1">
      <alignment horizontal="center" vertical="center" wrapText="1" shrinkToFit="1"/>
    </xf>
    <xf numFmtId="0" fontId="19" fillId="4" borderId="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4" borderId="79" xfId="0" applyFont="1" applyFill="1" applyBorder="1" applyAlignment="1">
      <alignment horizontal="center" vertical="center"/>
    </xf>
    <xf numFmtId="0" fontId="19" fillId="4" borderId="80" xfId="0" applyFont="1" applyFill="1" applyBorder="1" applyAlignment="1">
      <alignment horizontal="center" vertical="center"/>
    </xf>
    <xf numFmtId="0" fontId="16" fillId="4" borderId="8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1" fontId="16" fillId="0" borderId="15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16" fillId="0" borderId="3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shrinkToFit="1"/>
    </xf>
    <xf numFmtId="0" fontId="19" fillId="4" borderId="82" xfId="0" applyFont="1" applyFill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178" fontId="20" fillId="0" borderId="0" xfId="0" applyNumberFormat="1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8" fontId="16" fillId="2" borderId="1" xfId="0" applyNumberFormat="1" applyFont="1" applyFill="1" applyBorder="1" applyAlignment="1">
      <alignment horizontal="center" vertical="center"/>
    </xf>
    <xf numFmtId="178" fontId="16" fillId="2" borderId="35" xfId="0" applyNumberFormat="1" applyFont="1" applyFill="1" applyBorder="1" applyAlignment="1">
      <alignment horizontal="center" vertical="center"/>
    </xf>
    <xf numFmtId="178" fontId="16" fillId="2" borderId="15" xfId="0" applyNumberFormat="1" applyFont="1" applyFill="1" applyBorder="1" applyAlignment="1">
      <alignment horizontal="center" vertical="center" wrapText="1" shrinkToFit="1"/>
    </xf>
    <xf numFmtId="178" fontId="16" fillId="2" borderId="83" xfId="0" applyNumberFormat="1" applyFont="1" applyFill="1" applyBorder="1" applyAlignment="1">
      <alignment horizontal="center" vertical="center" wrapText="1" shrinkToFit="1"/>
    </xf>
    <xf numFmtId="178" fontId="16" fillId="2" borderId="84" xfId="0" applyNumberFormat="1" applyFont="1" applyFill="1" applyBorder="1" applyAlignment="1">
      <alignment horizontal="center" vertical="center"/>
    </xf>
    <xf numFmtId="178" fontId="16" fillId="0" borderId="85" xfId="0" applyNumberFormat="1" applyFont="1" applyBorder="1" applyAlignment="1">
      <alignment horizontal="center" vertical="center"/>
    </xf>
    <xf numFmtId="178" fontId="16" fillId="2" borderId="86" xfId="0" applyNumberFormat="1" applyFont="1" applyFill="1" applyBorder="1" applyAlignment="1">
      <alignment horizontal="center" vertical="center"/>
    </xf>
    <xf numFmtId="178" fontId="16" fillId="0" borderId="87" xfId="0" applyNumberFormat="1" applyFont="1" applyBorder="1" applyAlignment="1">
      <alignment horizontal="center" vertical="center"/>
    </xf>
    <xf numFmtId="178" fontId="16" fillId="2" borderId="15" xfId="0" applyNumberFormat="1" applyFont="1" applyFill="1" applyBorder="1" applyAlignment="1">
      <alignment horizontal="center" vertical="center" wrapText="1"/>
    </xf>
    <xf numFmtId="178" fontId="16" fillId="2" borderId="83" xfId="0" applyNumberFormat="1" applyFont="1" applyFill="1" applyBorder="1" applyAlignment="1">
      <alignment horizontal="center" vertical="center" wrapText="1"/>
    </xf>
    <xf numFmtId="178" fontId="16" fillId="2" borderId="88" xfId="0" applyNumberFormat="1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178" fontId="16" fillId="0" borderId="90" xfId="0" applyNumberFormat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178" fontId="16" fillId="0" borderId="91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left" vertical="center"/>
    </xf>
    <xf numFmtId="178" fontId="10" fillId="0" borderId="0" xfId="0" applyNumberFormat="1" applyFont="1" applyAlignment="1">
      <alignment horizontal="left" vertical="center"/>
    </xf>
    <xf numFmtId="0" fontId="10" fillId="0" borderId="92" xfId="0" applyFont="1" applyBorder="1" applyAlignment="1">
      <alignment horizontal="center" vertical="center"/>
    </xf>
    <xf numFmtId="178" fontId="16" fillId="0" borderId="89" xfId="0" applyNumberFormat="1" applyFont="1" applyBorder="1" applyAlignment="1">
      <alignment horizontal="center" vertical="center"/>
    </xf>
    <xf numFmtId="41" fontId="16" fillId="0" borderId="21" xfId="2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41" fontId="16" fillId="0" borderId="79" xfId="0" applyNumberFormat="1" applyFont="1" applyBorder="1" applyAlignment="1">
      <alignment horizontal="center" vertical="center"/>
    </xf>
    <xf numFmtId="41" fontId="16" fillId="0" borderId="80" xfId="0" applyNumberFormat="1" applyFont="1" applyBorder="1" applyAlignment="1">
      <alignment horizontal="center" vertical="center"/>
    </xf>
    <xf numFmtId="41" fontId="16" fillId="0" borderId="93" xfId="0" applyNumberFormat="1" applyFont="1" applyBorder="1" applyAlignment="1">
      <alignment horizontal="center" vertical="center"/>
    </xf>
    <xf numFmtId="41" fontId="16" fillId="0" borderId="1" xfId="20" applyFont="1" applyBorder="1" applyAlignment="1">
      <alignment horizontal="center" vertical="center"/>
    </xf>
    <xf numFmtId="41" fontId="19" fillId="0" borderId="1" xfId="20" applyFont="1" applyBorder="1" applyAlignment="1">
      <alignment horizontal="center" vertical="center"/>
    </xf>
    <xf numFmtId="178" fontId="16" fillId="0" borderId="21" xfId="0" applyNumberFormat="1" applyFont="1" applyBorder="1" applyAlignment="1">
      <alignment horizontal="center" vertical="center"/>
    </xf>
    <xf numFmtId="41" fontId="16" fillId="0" borderId="7" xfId="20" applyFont="1" applyBorder="1" applyAlignment="1">
      <alignment horizontal="center" vertical="center"/>
    </xf>
    <xf numFmtId="41" fontId="16" fillId="0" borderId="2" xfId="20" applyFont="1" applyBorder="1" applyAlignment="1">
      <alignment horizontal="center" vertical="center"/>
    </xf>
    <xf numFmtId="41" fontId="16" fillId="0" borderId="36" xfId="0" applyNumberFormat="1" applyFont="1" applyBorder="1" applyAlignment="1">
      <alignment horizontal="center" vertical="center"/>
    </xf>
    <xf numFmtId="41" fontId="16" fillId="0" borderId="90" xfId="0" applyNumberFormat="1" applyFont="1" applyBorder="1" applyAlignment="1">
      <alignment horizontal="center" vertical="center"/>
    </xf>
    <xf numFmtId="41" fontId="16" fillId="0" borderId="94" xfId="0" applyNumberFormat="1" applyFont="1" applyBorder="1" applyAlignment="1">
      <alignment horizontal="center" vertical="center"/>
    </xf>
    <xf numFmtId="41" fontId="16" fillId="0" borderId="91" xfId="0" applyNumberFormat="1" applyFont="1" applyBorder="1" applyAlignment="1">
      <alignment horizontal="center" vertical="center"/>
    </xf>
    <xf numFmtId="41" fontId="16" fillId="0" borderId="36" xfId="20" applyFont="1" applyBorder="1" applyAlignment="1">
      <alignment horizontal="center" vertical="center"/>
    </xf>
    <xf numFmtId="178" fontId="16" fillId="2" borderId="89" xfId="0" applyNumberFormat="1" applyFont="1" applyFill="1" applyBorder="1" applyAlignment="1">
      <alignment horizontal="center" vertical="center"/>
    </xf>
    <xf numFmtId="178" fontId="16" fillId="2" borderId="88" xfId="0" applyNumberFormat="1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41" fontId="16" fillId="0" borderId="84" xfId="0" applyNumberFormat="1" applyFont="1" applyBorder="1" applyAlignment="1">
      <alignment horizontal="center" vertical="center"/>
    </xf>
    <xf numFmtId="41" fontId="16" fillId="0" borderId="95" xfId="0" applyNumberFormat="1" applyFont="1" applyBorder="1" applyAlignment="1">
      <alignment horizontal="center" vertical="center"/>
    </xf>
    <xf numFmtId="41" fontId="16" fillId="0" borderId="85" xfId="0" applyNumberFormat="1" applyFont="1" applyBorder="1" applyAlignment="1">
      <alignment horizontal="center" vertical="center"/>
    </xf>
    <xf numFmtId="41" fontId="16" fillId="0" borderId="15" xfId="20" applyFont="1" applyBorder="1" applyAlignment="1">
      <alignment horizontal="center" vertical="center"/>
    </xf>
    <xf numFmtId="178" fontId="16" fillId="0" borderId="7" xfId="0" applyNumberFormat="1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41" fontId="16" fillId="0" borderId="7" xfId="0" applyNumberFormat="1" applyFont="1" applyBorder="1" applyAlignment="1">
      <alignment horizontal="center" vertical="center"/>
    </xf>
    <xf numFmtId="41" fontId="16" fillId="0" borderId="96" xfId="0" applyNumberFormat="1" applyFont="1" applyBorder="1" applyAlignment="1">
      <alignment horizontal="center" vertical="center"/>
    </xf>
    <xf numFmtId="41" fontId="16" fillId="0" borderId="2" xfId="0" applyNumberFormat="1" applyFont="1" applyBorder="1" applyAlignment="1">
      <alignment horizontal="center" vertical="center"/>
    </xf>
    <xf numFmtId="178" fontId="16" fillId="2" borderId="53" xfId="0" applyNumberFormat="1" applyFont="1" applyFill="1" applyBorder="1" applyAlignment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178" fontId="16" fillId="2" borderId="97" xfId="0" applyNumberFormat="1" applyFont="1" applyFill="1" applyBorder="1" applyAlignment="1">
      <alignment horizontal="center" vertical="center"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178" fontId="16" fillId="2" borderId="92" xfId="0" applyNumberFormat="1" applyFont="1" applyFill="1" applyBorder="1" applyAlignment="1">
      <alignment horizontal="center" vertical="center"/>
    </xf>
    <xf numFmtId="41" fontId="26" fillId="0" borderId="0" xfId="2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0"/>
  <sheetViews>
    <sheetView workbookViewId="0" topLeftCell="A1">
      <selection activeCell="F80" sqref="F80"/>
    </sheetView>
  </sheetViews>
  <sheetFormatPr defaultColWidth="8.88671875" defaultRowHeight="13.5"/>
  <cols>
    <col min="1" max="1" width="11.77734375" style="8" customWidth="1"/>
    <col min="2" max="2" width="5.99609375" style="8" customWidth="1"/>
    <col min="3" max="3" width="10.21484375" style="8" customWidth="1"/>
    <col min="4" max="4" width="25.77734375" style="8" customWidth="1"/>
    <col min="5" max="5" width="17.77734375" style="8" customWidth="1"/>
    <col min="6" max="6" width="8.77734375" style="8" customWidth="1"/>
    <col min="7" max="8" width="10.77734375" style="8" customWidth="1"/>
    <col min="9" max="9" width="8.88671875" style="8" customWidth="1"/>
    <col min="10" max="16384" width="8.88671875" style="3" customWidth="1"/>
  </cols>
  <sheetData>
    <row r="3" spans="1:9" s="2" customFormat="1" ht="25.5">
      <c r="A3" s="257" t="s">
        <v>323</v>
      </c>
      <c r="B3" s="258"/>
      <c r="C3" s="7"/>
      <c r="D3" s="7"/>
      <c r="E3" s="7"/>
      <c r="F3" s="7"/>
      <c r="G3" s="7"/>
      <c r="H3" s="7"/>
      <c r="I3" s="7"/>
    </row>
    <row r="4" ht="34.5" customHeight="1"/>
    <row r="5" spans="1:9" ht="38.25" customHeight="1">
      <c r="A5" s="260" t="s">
        <v>123</v>
      </c>
      <c r="B5" s="260"/>
      <c r="C5" s="260"/>
      <c r="D5" s="260"/>
      <c r="E5" s="260"/>
      <c r="F5" s="260"/>
      <c r="G5" s="260"/>
      <c r="H5" s="260"/>
      <c r="I5" s="260"/>
    </row>
    <row r="6" spans="1:9" ht="22.5" customHeight="1">
      <c r="A6" s="237"/>
      <c r="B6" s="237"/>
      <c r="C6" s="237"/>
      <c r="D6" s="237"/>
      <c r="E6" s="237"/>
      <c r="F6" s="237"/>
      <c r="G6" s="237"/>
      <c r="H6" s="237"/>
      <c r="I6" s="237"/>
    </row>
    <row r="7" spans="1:9" ht="30" customHeight="1">
      <c r="A7" s="237"/>
      <c r="B7" s="237"/>
      <c r="C7" s="237"/>
      <c r="D7" s="237"/>
      <c r="E7" s="237"/>
      <c r="F7" s="237"/>
      <c r="G7" s="237"/>
      <c r="H7" s="237"/>
      <c r="I7" s="237"/>
    </row>
    <row r="8" spans="1:9" ht="30" customHeight="1">
      <c r="A8" s="237"/>
      <c r="B8" s="237"/>
      <c r="C8" s="237"/>
      <c r="D8" s="9" t="s">
        <v>2</v>
      </c>
      <c r="E8" s="21">
        <f>세입!I93</f>
        <v>44626650</v>
      </c>
      <c r="F8" s="10" t="s">
        <v>26</v>
      </c>
      <c r="G8" s="237"/>
      <c r="H8" s="237"/>
      <c r="I8" s="237"/>
    </row>
    <row r="9" spans="1:9" ht="30" customHeight="1">
      <c r="A9" s="237"/>
      <c r="B9" s="237"/>
      <c r="C9" s="237"/>
      <c r="D9" s="9" t="s">
        <v>3</v>
      </c>
      <c r="E9" s="21">
        <f>세출!I156</f>
        <v>43973271</v>
      </c>
      <c r="F9" s="10" t="s">
        <v>26</v>
      </c>
      <c r="G9" s="237"/>
      <c r="H9" s="237"/>
      <c r="I9" s="237"/>
    </row>
    <row r="10" spans="1:9" ht="30" customHeight="1">
      <c r="A10" s="237"/>
      <c r="B10" s="237"/>
      <c r="C10" s="237"/>
      <c r="D10" s="9" t="s">
        <v>288</v>
      </c>
      <c r="E10" s="21">
        <f>E8-E9</f>
        <v>653379</v>
      </c>
      <c r="F10" s="10" t="s">
        <v>26</v>
      </c>
      <c r="G10" s="237"/>
      <c r="H10" s="237"/>
      <c r="I10" s="237"/>
    </row>
    <row r="11" spans="1:9" ht="30" customHeight="1">
      <c r="A11" s="237"/>
      <c r="B11" s="237"/>
      <c r="C11" s="237"/>
      <c r="D11" s="237"/>
      <c r="E11" s="237"/>
      <c r="F11" s="237"/>
      <c r="G11" s="237"/>
      <c r="H11" s="237"/>
      <c r="I11" s="237"/>
    </row>
    <row r="12" spans="1:9" ht="27" customHeight="1">
      <c r="A12" s="237"/>
      <c r="B12" s="237"/>
      <c r="C12" s="237"/>
      <c r="D12" s="237"/>
      <c r="E12" s="237"/>
      <c r="F12" s="237"/>
      <c r="G12" s="237"/>
      <c r="H12" s="237"/>
      <c r="I12" s="237"/>
    </row>
    <row r="13" spans="1:9" ht="25.5" customHeight="1">
      <c r="A13" s="237"/>
      <c r="B13" s="237"/>
      <c r="C13" s="237"/>
      <c r="D13" s="237"/>
      <c r="E13" s="237"/>
      <c r="F13" s="237"/>
      <c r="G13" s="237"/>
      <c r="H13" s="237"/>
      <c r="I13" s="237"/>
    </row>
    <row r="14" spans="1:9" ht="43.5" customHeight="1">
      <c r="A14" s="237"/>
      <c r="B14" s="237"/>
      <c r="C14" s="237"/>
      <c r="D14" s="259" t="s">
        <v>124</v>
      </c>
      <c r="E14" s="259"/>
      <c r="F14" s="259"/>
      <c r="G14" s="237"/>
      <c r="H14" s="237"/>
      <c r="I14" s="237"/>
    </row>
    <row r="15" spans="1:9" ht="43.5" customHeight="1">
      <c r="A15" s="251"/>
      <c r="B15" s="251"/>
      <c r="C15" s="251"/>
      <c r="D15" s="237"/>
      <c r="E15" s="237"/>
      <c r="F15" s="237"/>
      <c r="G15" s="251"/>
      <c r="H15" s="237"/>
      <c r="I15" s="237"/>
    </row>
    <row r="16" spans="1:9" ht="13.5">
      <c r="A16" s="237"/>
      <c r="B16" s="237"/>
      <c r="C16" s="237"/>
      <c r="D16" s="237"/>
      <c r="E16" s="237"/>
      <c r="F16" s="237"/>
      <c r="G16" s="237"/>
      <c r="H16" s="237"/>
      <c r="I16" s="237"/>
    </row>
    <row r="17" spans="1:9" ht="13.5">
      <c r="A17" s="237"/>
      <c r="B17" s="237"/>
      <c r="C17" s="237"/>
      <c r="D17" s="237"/>
      <c r="E17" s="237"/>
      <c r="F17" s="237"/>
      <c r="G17" s="237"/>
      <c r="H17" s="237"/>
      <c r="I17" s="237"/>
    </row>
    <row r="18" spans="1:9" ht="13.5">
      <c r="A18" s="237"/>
      <c r="B18" s="237"/>
      <c r="C18" s="237"/>
      <c r="D18" s="237"/>
      <c r="E18" s="237"/>
      <c r="F18" s="237"/>
      <c r="G18" s="237"/>
      <c r="H18" s="237"/>
      <c r="I18" s="237"/>
    </row>
    <row r="19" spans="1:9" ht="13.5">
      <c r="A19" s="237"/>
      <c r="B19" s="237"/>
      <c r="C19" s="237"/>
      <c r="D19" s="237"/>
      <c r="E19" s="237"/>
      <c r="F19" s="237"/>
      <c r="G19" s="237"/>
      <c r="H19" s="237"/>
      <c r="I19" s="237"/>
    </row>
    <row r="20" spans="1:9" ht="13.5">
      <c r="A20" s="237"/>
      <c r="B20" s="237"/>
      <c r="C20" s="237"/>
      <c r="D20" s="237"/>
      <c r="E20" s="237"/>
      <c r="F20" s="237"/>
      <c r="G20" s="237"/>
      <c r="H20" s="237"/>
      <c r="I20" s="237"/>
    </row>
    <row r="21" spans="1:9" ht="13.5">
      <c r="A21" s="237"/>
      <c r="B21" s="237"/>
      <c r="C21" s="237"/>
      <c r="D21" s="237"/>
      <c r="E21" s="237"/>
      <c r="F21" s="237"/>
      <c r="G21" s="237"/>
      <c r="H21" s="237"/>
      <c r="I21" s="237"/>
    </row>
    <row r="22" spans="1:9" ht="13.5">
      <c r="A22" s="237"/>
      <c r="B22" s="237"/>
      <c r="C22" s="237"/>
      <c r="D22" s="237"/>
      <c r="E22" s="237"/>
      <c r="F22" s="237"/>
      <c r="G22" s="237"/>
      <c r="H22" s="237"/>
      <c r="I22" s="237"/>
    </row>
    <row r="23" spans="1:9" ht="13.5">
      <c r="A23" s="237"/>
      <c r="B23" s="237"/>
      <c r="C23" s="237"/>
      <c r="D23" s="237"/>
      <c r="E23" s="237"/>
      <c r="F23" s="237"/>
      <c r="G23" s="237"/>
      <c r="H23" s="237"/>
      <c r="I23" s="237"/>
    </row>
    <row r="24" spans="1:9" ht="13.5">
      <c r="A24" s="237"/>
      <c r="B24" s="237"/>
      <c r="C24" s="237"/>
      <c r="D24" s="237"/>
      <c r="E24" s="237"/>
      <c r="F24" s="237"/>
      <c r="G24" s="237"/>
      <c r="H24" s="237"/>
      <c r="I24" s="237"/>
    </row>
    <row r="25" spans="1:9" ht="13.5">
      <c r="A25" s="237"/>
      <c r="B25" s="237"/>
      <c r="C25" s="237"/>
      <c r="D25" s="237"/>
      <c r="E25" s="237"/>
      <c r="F25" s="237"/>
      <c r="G25" s="237"/>
      <c r="H25" s="237"/>
      <c r="I25" s="237"/>
    </row>
    <row r="26" spans="1:9" ht="13.5">
      <c r="A26" s="237"/>
      <c r="B26" s="237"/>
      <c r="C26" s="237"/>
      <c r="D26" s="237"/>
      <c r="E26" s="237"/>
      <c r="F26" s="237"/>
      <c r="G26" s="237"/>
      <c r="H26" s="237"/>
      <c r="I26" s="237"/>
    </row>
    <row r="27" spans="1:9" ht="13.5">
      <c r="A27" s="237"/>
      <c r="B27" s="237"/>
      <c r="C27" s="237"/>
      <c r="D27" s="237"/>
      <c r="E27" s="237"/>
      <c r="F27" s="237"/>
      <c r="G27" s="237"/>
      <c r="H27" s="237"/>
      <c r="I27" s="237"/>
    </row>
    <row r="28" spans="1:9" ht="13.5">
      <c r="A28" s="237"/>
      <c r="B28" s="237"/>
      <c r="C28" s="237"/>
      <c r="D28" s="237"/>
      <c r="E28" s="237"/>
      <c r="F28" s="237"/>
      <c r="G28" s="237"/>
      <c r="H28" s="237"/>
      <c r="I28" s="237"/>
    </row>
    <row r="29" spans="1:9" ht="13.5">
      <c r="A29" s="237"/>
      <c r="B29" s="237"/>
      <c r="C29" s="237"/>
      <c r="D29" s="237"/>
      <c r="E29" s="237"/>
      <c r="F29" s="237"/>
      <c r="G29" s="237"/>
      <c r="H29" s="237"/>
      <c r="I29" s="237"/>
    </row>
    <row r="30" spans="1:9" ht="13.5">
      <c r="A30" s="237"/>
      <c r="B30" s="237"/>
      <c r="C30" s="237"/>
      <c r="D30" s="237"/>
      <c r="E30" s="237"/>
      <c r="F30" s="237"/>
      <c r="G30" s="237"/>
      <c r="H30" s="237"/>
      <c r="I30" s="237"/>
    </row>
    <row r="31" spans="1:9" ht="13.5">
      <c r="A31" s="237"/>
      <c r="B31" s="237"/>
      <c r="C31" s="237"/>
      <c r="D31" s="237"/>
      <c r="E31" s="237"/>
      <c r="F31" s="237"/>
      <c r="G31" s="237"/>
      <c r="H31" s="237"/>
      <c r="I31" s="237"/>
    </row>
    <row r="32" spans="1:9" ht="13.5">
      <c r="A32" s="237"/>
      <c r="B32" s="237"/>
      <c r="C32" s="237"/>
      <c r="D32" s="237"/>
      <c r="E32" s="237"/>
      <c r="F32" s="237"/>
      <c r="G32" s="237"/>
      <c r="H32" s="237"/>
      <c r="I32" s="237"/>
    </row>
    <row r="33" spans="1:9" ht="13.5">
      <c r="A33" s="237"/>
      <c r="B33" s="237"/>
      <c r="C33" s="237"/>
      <c r="D33" s="237"/>
      <c r="E33" s="237"/>
      <c r="F33" s="237"/>
      <c r="G33" s="237"/>
      <c r="H33" s="237"/>
      <c r="I33" s="237"/>
    </row>
    <row r="34" spans="1:9" ht="13.5">
      <c r="A34" s="237"/>
      <c r="B34" s="237"/>
      <c r="C34" s="237"/>
      <c r="D34" s="237"/>
      <c r="E34" s="237"/>
      <c r="F34" s="237"/>
      <c r="G34" s="237"/>
      <c r="H34" s="237"/>
      <c r="I34" s="237"/>
    </row>
    <row r="35" spans="1:9" ht="13.5">
      <c r="A35" s="237"/>
      <c r="B35" s="237"/>
      <c r="C35" s="237"/>
      <c r="D35" s="237"/>
      <c r="E35" s="237"/>
      <c r="F35" s="237"/>
      <c r="G35" s="237"/>
      <c r="H35" s="237"/>
      <c r="I35" s="237"/>
    </row>
    <row r="36" spans="1:9" ht="13.5">
      <c r="A36" s="237"/>
      <c r="B36" s="237"/>
      <c r="C36" s="237"/>
      <c r="D36" s="237"/>
      <c r="E36" s="237"/>
      <c r="F36" s="237"/>
      <c r="G36" s="237"/>
      <c r="H36" s="237"/>
      <c r="I36" s="237"/>
    </row>
    <row r="37" spans="1:9" ht="13.5">
      <c r="A37" s="237"/>
      <c r="B37" s="237"/>
      <c r="C37" s="237"/>
      <c r="D37" s="237"/>
      <c r="E37" s="237"/>
      <c r="F37" s="237"/>
      <c r="G37" s="237"/>
      <c r="H37" s="237"/>
      <c r="I37" s="237"/>
    </row>
    <row r="38" spans="1:9" ht="13.5">
      <c r="A38" s="237"/>
      <c r="B38" s="237"/>
      <c r="C38" s="237"/>
      <c r="D38" s="237"/>
      <c r="E38" s="237"/>
      <c r="F38" s="237"/>
      <c r="G38" s="237"/>
      <c r="H38" s="237"/>
      <c r="I38" s="237"/>
    </row>
    <row r="39" spans="1:9" ht="13.5">
      <c r="A39" s="237"/>
      <c r="B39" s="237"/>
      <c r="C39" s="237"/>
      <c r="D39" s="237"/>
      <c r="E39" s="237"/>
      <c r="F39" s="237"/>
      <c r="G39" s="237"/>
      <c r="H39" s="237"/>
      <c r="I39" s="237"/>
    </row>
    <row r="40" spans="1:9" ht="13.5">
      <c r="A40" s="237"/>
      <c r="B40" s="237"/>
      <c r="C40" s="237"/>
      <c r="D40" s="237"/>
      <c r="E40" s="237"/>
      <c r="F40" s="237"/>
      <c r="G40" s="237"/>
      <c r="H40" s="237"/>
      <c r="I40" s="237"/>
    </row>
    <row r="41" spans="1:9" ht="13.5">
      <c r="A41" s="237"/>
      <c r="B41" s="237"/>
      <c r="C41" s="237"/>
      <c r="D41" s="237"/>
      <c r="E41" s="237"/>
      <c r="F41" s="237"/>
      <c r="G41" s="237"/>
      <c r="H41" s="237"/>
      <c r="I41" s="237"/>
    </row>
    <row r="42" spans="1:9" ht="13.5">
      <c r="A42" s="237"/>
      <c r="B42" s="237"/>
      <c r="C42" s="237"/>
      <c r="D42" s="237"/>
      <c r="E42" s="237"/>
      <c r="F42" s="237"/>
      <c r="G42" s="237"/>
      <c r="H42" s="237"/>
      <c r="I42" s="237"/>
    </row>
    <row r="43" spans="1:9" ht="13.5">
      <c r="A43" s="237"/>
      <c r="B43" s="237"/>
      <c r="C43" s="237"/>
      <c r="D43" s="237"/>
      <c r="E43" s="237"/>
      <c r="F43" s="237"/>
      <c r="G43" s="237"/>
      <c r="H43" s="237"/>
      <c r="I43" s="237"/>
    </row>
    <row r="44" spans="1:9" ht="13.5">
      <c r="A44" s="237"/>
      <c r="B44" s="237"/>
      <c r="C44" s="237"/>
      <c r="D44" s="237"/>
      <c r="E44" s="237"/>
      <c r="F44" s="237"/>
      <c r="G44" s="237"/>
      <c r="H44" s="237"/>
      <c r="I44" s="237"/>
    </row>
    <row r="45" spans="1:9" ht="13.5">
      <c r="A45" s="237"/>
      <c r="B45" s="237"/>
      <c r="C45" s="237"/>
      <c r="D45" s="237"/>
      <c r="E45" s="237"/>
      <c r="F45" s="237"/>
      <c r="G45" s="237"/>
      <c r="H45" s="237"/>
      <c r="I45" s="237"/>
    </row>
    <row r="46" spans="1:9" ht="13.5">
      <c r="A46" s="237"/>
      <c r="B46" s="237"/>
      <c r="C46" s="237"/>
      <c r="D46" s="237"/>
      <c r="E46" s="237"/>
      <c r="F46" s="237"/>
      <c r="G46" s="237"/>
      <c r="H46" s="237"/>
      <c r="I46" s="237"/>
    </row>
    <row r="47" spans="1:9" ht="13.5">
      <c r="A47" s="237"/>
      <c r="B47" s="237"/>
      <c r="C47" s="237"/>
      <c r="D47" s="237"/>
      <c r="E47" s="237"/>
      <c r="F47" s="237"/>
      <c r="G47" s="237"/>
      <c r="H47" s="237"/>
      <c r="I47" s="237"/>
    </row>
    <row r="48" spans="1:9" ht="13.5">
      <c r="A48" s="237"/>
      <c r="B48" s="237"/>
      <c r="C48" s="237"/>
      <c r="D48" s="237"/>
      <c r="E48" s="237"/>
      <c r="F48" s="237"/>
      <c r="G48" s="237"/>
      <c r="H48" s="237"/>
      <c r="I48" s="237"/>
    </row>
    <row r="49" spans="1:9" ht="13.5">
      <c r="A49" s="252"/>
      <c r="B49" s="252"/>
      <c r="C49" s="252"/>
      <c r="D49" s="252"/>
      <c r="E49" s="252"/>
      <c r="F49" s="252"/>
      <c r="G49" s="252"/>
      <c r="H49" s="252"/>
      <c r="I49" s="252"/>
    </row>
    <row r="77" spans="1:9" ht="13.5">
      <c r="A77" s="237"/>
      <c r="B77" s="237"/>
      <c r="C77" s="237"/>
      <c r="D77" s="237"/>
      <c r="E77" s="237"/>
      <c r="F77" s="237"/>
      <c r="G77" s="237"/>
      <c r="H77" s="237"/>
      <c r="I77" s="237"/>
    </row>
    <row r="78" spans="1:9" ht="13.5">
      <c r="A78" s="237"/>
      <c r="B78" s="237"/>
      <c r="C78" s="237"/>
      <c r="D78" s="237"/>
      <c r="E78" s="237"/>
      <c r="F78" s="237"/>
      <c r="G78" s="237"/>
      <c r="H78" s="237"/>
      <c r="I78" s="237"/>
    </row>
    <row r="79" spans="1:9" ht="13.5">
      <c r="A79" s="237"/>
      <c r="B79" s="237"/>
      <c r="C79" s="237"/>
      <c r="D79" s="237"/>
      <c r="E79" s="237"/>
      <c r="F79" s="237"/>
      <c r="G79" s="237"/>
      <c r="H79" s="237"/>
      <c r="I79" s="237"/>
    </row>
    <row r="80" spans="1:9" ht="13.5">
      <c r="A80" s="237"/>
      <c r="B80" s="237"/>
      <c r="C80" s="237"/>
      <c r="D80" s="237"/>
      <c r="E80" s="237"/>
      <c r="F80" s="237"/>
      <c r="G80" s="237"/>
      <c r="H80" s="237"/>
      <c r="I80" s="237"/>
    </row>
    <row r="81" spans="1:9" ht="13.5">
      <c r="A81" s="237"/>
      <c r="B81" s="237"/>
      <c r="C81" s="237"/>
      <c r="D81" s="237"/>
      <c r="E81" s="237"/>
      <c r="F81" s="237"/>
      <c r="G81" s="237"/>
      <c r="H81" s="237"/>
      <c r="I81" s="237"/>
    </row>
    <row r="82" spans="1:9" ht="13.5">
      <c r="A82" s="237"/>
      <c r="B82" s="237"/>
      <c r="C82" s="237"/>
      <c r="D82" s="237"/>
      <c r="E82" s="237"/>
      <c r="F82" s="237"/>
      <c r="G82" s="237"/>
      <c r="H82" s="237"/>
      <c r="I82" s="237"/>
    </row>
    <row r="83" spans="1:9" ht="13.5">
      <c r="A83" s="237"/>
      <c r="B83" s="237"/>
      <c r="C83" s="237"/>
      <c r="D83" s="237"/>
      <c r="E83" s="237"/>
      <c r="F83" s="237"/>
      <c r="G83" s="237"/>
      <c r="H83" s="237"/>
      <c r="I83" s="237"/>
    </row>
    <row r="84" spans="1:9" ht="13.5">
      <c r="A84" s="237"/>
      <c r="B84" s="237"/>
      <c r="C84" s="237"/>
      <c r="D84" s="237"/>
      <c r="E84" s="237"/>
      <c r="F84" s="237"/>
      <c r="G84" s="237"/>
      <c r="H84" s="237"/>
      <c r="I84" s="237"/>
    </row>
    <row r="85" spans="1:9" ht="13.5">
      <c r="A85" s="237"/>
      <c r="B85" s="237"/>
      <c r="C85" s="237"/>
      <c r="D85" s="237"/>
      <c r="E85" s="237"/>
      <c r="F85" s="237"/>
      <c r="G85" s="237"/>
      <c r="H85" s="237"/>
      <c r="I85" s="237"/>
    </row>
    <row r="86" spans="1:9" ht="13.5">
      <c r="A86" s="237"/>
      <c r="B86" s="237"/>
      <c r="C86" s="237"/>
      <c r="D86" s="237"/>
      <c r="E86" s="237"/>
      <c r="F86" s="237"/>
      <c r="G86" s="237"/>
      <c r="H86" s="237"/>
      <c r="I86" s="237"/>
    </row>
    <row r="87" spans="1:9" ht="13.5">
      <c r="A87" s="237"/>
      <c r="B87" s="237"/>
      <c r="C87" s="237"/>
      <c r="D87" s="237"/>
      <c r="E87" s="237"/>
      <c r="F87" s="237"/>
      <c r="G87" s="237"/>
      <c r="H87" s="237"/>
      <c r="I87" s="237"/>
    </row>
    <row r="88" spans="1:9" ht="13.5">
      <c r="A88" s="237"/>
      <c r="B88" s="237"/>
      <c r="C88" s="237"/>
      <c r="D88" s="237"/>
      <c r="E88" s="237"/>
      <c r="F88" s="237"/>
      <c r="G88" s="237"/>
      <c r="H88" s="237"/>
      <c r="I88" s="237"/>
    </row>
    <row r="89" spans="1:9" ht="13.5">
      <c r="A89" s="237"/>
      <c r="B89" s="237"/>
      <c r="C89" s="237"/>
      <c r="D89" s="237"/>
      <c r="E89" s="237"/>
      <c r="F89" s="237"/>
      <c r="G89" s="237"/>
      <c r="H89" s="237"/>
      <c r="I89" s="237"/>
    </row>
    <row r="90" spans="1:9" ht="13.5">
      <c r="A90" s="237"/>
      <c r="B90" s="237"/>
      <c r="C90" s="237"/>
      <c r="D90" s="237"/>
      <c r="E90" s="237"/>
      <c r="F90" s="237"/>
      <c r="G90" s="237"/>
      <c r="H90" s="237"/>
      <c r="I90" s="237"/>
    </row>
    <row r="91" spans="1:9" ht="13.5">
      <c r="A91" s="237"/>
      <c r="B91" s="237"/>
      <c r="C91" s="237"/>
      <c r="D91" s="237"/>
      <c r="E91" s="237"/>
      <c r="F91" s="237"/>
      <c r="G91" s="237"/>
      <c r="H91" s="237"/>
      <c r="I91" s="237"/>
    </row>
    <row r="92" spans="1:9" ht="13.5">
      <c r="A92" s="237"/>
      <c r="B92" s="237"/>
      <c r="C92" s="237"/>
      <c r="D92" s="237"/>
      <c r="E92" s="237"/>
      <c r="F92" s="237"/>
      <c r="G92" s="237"/>
      <c r="H92" s="237"/>
      <c r="I92" s="237"/>
    </row>
    <row r="93" spans="1:9" ht="13.5">
      <c r="A93" s="237"/>
      <c r="B93" s="237"/>
      <c r="C93" s="237"/>
      <c r="D93" s="237"/>
      <c r="E93" s="237"/>
      <c r="F93" s="237"/>
      <c r="G93" s="237"/>
      <c r="H93" s="237"/>
      <c r="I93" s="237"/>
    </row>
    <row r="94" spans="1:9" ht="13.5">
      <c r="A94" s="252"/>
      <c r="B94" s="252"/>
      <c r="C94" s="252"/>
      <c r="D94" s="252"/>
      <c r="E94" s="252"/>
      <c r="F94" s="252"/>
      <c r="G94" s="252"/>
      <c r="H94" s="252"/>
      <c r="I94" s="252"/>
    </row>
    <row r="128" spans="1:9" ht="13.5">
      <c r="A128" s="237"/>
      <c r="B128" s="237"/>
      <c r="C128" s="237"/>
      <c r="D128" s="237"/>
      <c r="E128" s="237"/>
      <c r="F128" s="237"/>
      <c r="G128" s="237"/>
      <c r="H128" s="237"/>
      <c r="I128" s="237"/>
    </row>
    <row r="129" spans="1:9" ht="13.5">
      <c r="A129" s="237"/>
      <c r="B129" s="237"/>
      <c r="C129" s="237"/>
      <c r="D129" s="237"/>
      <c r="E129" s="237"/>
      <c r="F129" s="237"/>
      <c r="G129" s="237"/>
      <c r="H129" s="237"/>
      <c r="I129" s="237"/>
    </row>
    <row r="130" spans="1:9" ht="13.5">
      <c r="A130" s="252"/>
      <c r="B130" s="252"/>
      <c r="C130" s="252"/>
      <c r="D130" s="252"/>
      <c r="E130" s="252"/>
      <c r="F130" s="252"/>
      <c r="G130" s="252"/>
      <c r="H130" s="252"/>
      <c r="I130" s="252"/>
    </row>
  </sheetData>
  <mergeCells count="3">
    <mergeCell ref="A3:B3"/>
    <mergeCell ref="D14:F1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0"/>
  <sheetViews>
    <sheetView workbookViewId="0" topLeftCell="A1">
      <selection activeCell="F80" sqref="F80"/>
    </sheetView>
  </sheetViews>
  <sheetFormatPr defaultColWidth="8.88671875" defaultRowHeight="13.5"/>
  <cols>
    <col min="1" max="1" width="10.21484375" style="44" customWidth="1"/>
    <col min="2" max="2" width="13.21484375" style="44" customWidth="1"/>
    <col min="3" max="3" width="13.3359375" style="46" customWidth="1"/>
    <col min="4" max="4" width="30.4453125" style="44" customWidth="1"/>
    <col min="5" max="5" width="11.21484375" style="44" customWidth="1"/>
  </cols>
  <sheetData>
    <row r="1" ht="58.5" customHeight="1"/>
    <row r="2" spans="1:5" ht="25.5">
      <c r="A2" s="362" t="s">
        <v>253</v>
      </c>
      <c r="B2" s="362"/>
      <c r="C2" s="362"/>
      <c r="D2" s="362"/>
      <c r="E2" s="362"/>
    </row>
    <row r="3" ht="24.95" customHeight="1"/>
    <row r="4" spans="1:5" ht="24.95" customHeight="1">
      <c r="A4" s="169" t="s">
        <v>164</v>
      </c>
      <c r="B4" s="170" t="s">
        <v>165</v>
      </c>
      <c r="C4" s="171" t="s">
        <v>166</v>
      </c>
      <c r="D4" s="170" t="s">
        <v>167</v>
      </c>
      <c r="E4" s="172" t="s">
        <v>168</v>
      </c>
    </row>
    <row r="5" spans="1:9" ht="24.95" customHeight="1">
      <c r="A5" s="376" t="s">
        <v>172</v>
      </c>
      <c r="B5" s="166" t="s">
        <v>191</v>
      </c>
      <c r="C5" s="167">
        <v>120000</v>
      </c>
      <c r="D5" s="166" t="s">
        <v>192</v>
      </c>
      <c r="E5" s="168"/>
      <c r="F5" s="222"/>
      <c r="G5" s="222"/>
      <c r="H5" s="222"/>
      <c r="I5" s="222"/>
    </row>
    <row r="6" spans="1:9" ht="24.95" customHeight="1">
      <c r="A6" s="377"/>
      <c r="B6" s="210" t="s">
        <v>193</v>
      </c>
      <c r="C6" s="158">
        <v>1102340</v>
      </c>
      <c r="D6" s="210" t="s">
        <v>361</v>
      </c>
      <c r="E6" s="159"/>
      <c r="F6" s="222"/>
      <c r="G6" s="222"/>
      <c r="H6" s="222"/>
      <c r="I6" s="222"/>
    </row>
    <row r="7" spans="1:9" ht="24.95" customHeight="1">
      <c r="A7" s="377"/>
      <c r="B7" s="210" t="s">
        <v>194</v>
      </c>
      <c r="C7" s="158">
        <v>1950000</v>
      </c>
      <c r="D7" s="210" t="s">
        <v>195</v>
      </c>
      <c r="E7" s="159"/>
      <c r="F7" s="222"/>
      <c r="G7" s="222"/>
      <c r="H7" s="222"/>
      <c r="I7" s="222"/>
    </row>
    <row r="8" spans="1:9" ht="24.95" customHeight="1">
      <c r="A8" s="377"/>
      <c r="B8" s="210" t="s">
        <v>196</v>
      </c>
      <c r="C8" s="158">
        <v>19320</v>
      </c>
      <c r="D8" s="210" t="s">
        <v>315</v>
      </c>
      <c r="E8" s="159"/>
      <c r="F8" s="222"/>
      <c r="G8" s="222"/>
      <c r="H8" s="222"/>
      <c r="I8" s="222"/>
    </row>
    <row r="9" spans="1:9" ht="24.95" customHeight="1">
      <c r="A9" s="377"/>
      <c r="B9" s="210" t="s">
        <v>356</v>
      </c>
      <c r="C9" s="158">
        <v>150000</v>
      </c>
      <c r="D9" s="210" t="s">
        <v>357</v>
      </c>
      <c r="E9" s="159"/>
      <c r="F9" s="222"/>
      <c r="G9" s="222"/>
      <c r="H9" s="222"/>
      <c r="I9" s="222"/>
    </row>
    <row r="10" spans="1:9" ht="24.95" customHeight="1">
      <c r="A10" s="377"/>
      <c r="B10" s="210" t="s">
        <v>263</v>
      </c>
      <c r="C10" s="158">
        <f>SUM(C5:C9)</f>
        <v>3341660</v>
      </c>
      <c r="D10" s="210"/>
      <c r="E10" s="159"/>
      <c r="F10" s="222"/>
      <c r="G10" s="222"/>
      <c r="H10" s="222"/>
      <c r="I10" s="222"/>
    </row>
    <row r="11" spans="1:9" ht="24.95" customHeight="1">
      <c r="A11" s="377" t="s">
        <v>264</v>
      </c>
      <c r="B11" s="210" t="s">
        <v>265</v>
      </c>
      <c r="C11" s="158">
        <v>100000</v>
      </c>
      <c r="D11" s="210" t="s">
        <v>359</v>
      </c>
      <c r="E11" s="159"/>
      <c r="F11" s="222"/>
      <c r="G11" s="222"/>
      <c r="H11" s="222"/>
      <c r="I11" s="222"/>
    </row>
    <row r="12" spans="1:9" ht="24.95" customHeight="1">
      <c r="A12" s="377"/>
      <c r="B12" s="210" t="s">
        <v>358</v>
      </c>
      <c r="C12" s="158">
        <v>50000</v>
      </c>
      <c r="D12" s="210" t="s">
        <v>360</v>
      </c>
      <c r="E12" s="159"/>
      <c r="F12" s="222"/>
      <c r="G12" s="222"/>
      <c r="H12" s="222"/>
      <c r="I12" s="222"/>
    </row>
    <row r="13" spans="1:9" ht="24.95" customHeight="1">
      <c r="A13" s="377"/>
      <c r="B13" s="210" t="s">
        <v>263</v>
      </c>
      <c r="C13" s="158">
        <f>C11+C12</f>
        <v>150000</v>
      </c>
      <c r="D13" s="210"/>
      <c r="E13" s="159"/>
      <c r="F13" s="222"/>
      <c r="G13" s="222"/>
      <c r="H13" s="222"/>
      <c r="I13" s="222"/>
    </row>
    <row r="14" spans="1:9" ht="25.5" customHeight="1">
      <c r="A14" s="377" t="s">
        <v>197</v>
      </c>
      <c r="B14" s="210" t="s">
        <v>198</v>
      </c>
      <c r="C14" s="158">
        <v>1410000</v>
      </c>
      <c r="D14" s="160" t="s">
        <v>362</v>
      </c>
      <c r="E14" s="159"/>
      <c r="F14" s="222"/>
      <c r="G14" s="222"/>
      <c r="H14" s="222"/>
      <c r="I14" s="222"/>
    </row>
    <row r="15" spans="1:9" ht="24.95" customHeight="1">
      <c r="A15" s="377"/>
      <c r="B15" s="210" t="s">
        <v>249</v>
      </c>
      <c r="C15" s="158">
        <v>98000</v>
      </c>
      <c r="D15" s="210" t="s">
        <v>363</v>
      </c>
      <c r="E15" s="159"/>
      <c r="F15" s="222"/>
      <c r="G15" s="222"/>
      <c r="H15" s="222"/>
      <c r="I15" s="222"/>
    </row>
    <row r="16" spans="1:9" ht="24.95" customHeight="1">
      <c r="A16" s="377"/>
      <c r="B16" s="210" t="s">
        <v>263</v>
      </c>
      <c r="C16" s="158">
        <f>SUM(C14:C15)</f>
        <v>1508000</v>
      </c>
      <c r="D16" s="210"/>
      <c r="E16" s="159"/>
      <c r="F16" s="222"/>
      <c r="G16" s="222"/>
      <c r="H16" s="222"/>
      <c r="I16" s="222"/>
    </row>
    <row r="17" spans="1:9" ht="24.95" customHeight="1">
      <c r="A17" s="377" t="s">
        <v>316</v>
      </c>
      <c r="B17" s="210" t="s">
        <v>266</v>
      </c>
      <c r="C17" s="158">
        <v>4526</v>
      </c>
      <c r="D17" s="210" t="s">
        <v>266</v>
      </c>
      <c r="E17" s="159"/>
      <c r="F17" s="222"/>
      <c r="G17" s="222"/>
      <c r="H17" s="222"/>
      <c r="I17" s="222"/>
    </row>
    <row r="18" spans="1:9" ht="24.95" customHeight="1">
      <c r="A18" s="378"/>
      <c r="B18" s="173" t="s">
        <v>364</v>
      </c>
      <c r="C18" s="174">
        <v>12325</v>
      </c>
      <c r="D18" s="173" t="s">
        <v>365</v>
      </c>
      <c r="E18" s="175"/>
      <c r="F18" s="222"/>
      <c r="G18" s="222"/>
      <c r="H18" s="222"/>
      <c r="I18" s="222"/>
    </row>
    <row r="19" spans="1:9" ht="24.95" customHeight="1">
      <c r="A19" s="378"/>
      <c r="B19" s="173" t="s">
        <v>263</v>
      </c>
      <c r="C19" s="174">
        <f>C17+C18</f>
        <v>16851</v>
      </c>
      <c r="D19" s="173"/>
      <c r="E19" s="175"/>
      <c r="F19" s="222"/>
      <c r="G19" s="222"/>
      <c r="H19" s="222"/>
      <c r="I19" s="222"/>
    </row>
    <row r="20" spans="1:9" ht="24.95" customHeight="1">
      <c r="A20" s="374" t="s">
        <v>185</v>
      </c>
      <c r="B20" s="375"/>
      <c r="C20" s="176">
        <f>C10+C16+C13+C19</f>
        <v>5016511</v>
      </c>
      <c r="D20" s="177"/>
      <c r="E20" s="178"/>
      <c r="F20" s="222"/>
      <c r="G20" s="222"/>
      <c r="H20" s="222"/>
      <c r="I20" s="222"/>
    </row>
    <row r="21" spans="1:9" ht="24.95" customHeight="1">
      <c r="A21" s="232"/>
      <c r="B21" s="232"/>
      <c r="C21" s="233"/>
      <c r="D21" s="232"/>
      <c r="E21" s="232"/>
      <c r="F21" s="222"/>
      <c r="G21" s="222"/>
      <c r="H21" s="222"/>
      <c r="I21" s="222"/>
    </row>
    <row r="22" spans="1:9" ht="24.95" customHeight="1">
      <c r="A22" s="232"/>
      <c r="B22" s="232"/>
      <c r="C22" s="233"/>
      <c r="D22" s="232"/>
      <c r="E22" s="232"/>
      <c r="F22" s="222"/>
      <c r="G22" s="222"/>
      <c r="H22" s="222"/>
      <c r="I22" s="222"/>
    </row>
    <row r="23" spans="1:9" ht="24.95" customHeight="1">
      <c r="A23" s="232"/>
      <c r="B23" s="232"/>
      <c r="C23" s="233"/>
      <c r="D23" s="232"/>
      <c r="E23" s="232"/>
      <c r="F23" s="222"/>
      <c r="G23" s="222"/>
      <c r="H23" s="222"/>
      <c r="I23" s="222"/>
    </row>
    <row r="24" spans="1:9" ht="24.95" customHeight="1">
      <c r="A24" s="232"/>
      <c r="B24" s="232"/>
      <c r="C24" s="233"/>
      <c r="D24" s="232"/>
      <c r="E24" s="232"/>
      <c r="F24" s="222"/>
      <c r="G24" s="222"/>
      <c r="H24" s="222"/>
      <c r="I24" s="222"/>
    </row>
    <row r="25" spans="1:9" ht="24.95" customHeight="1">
      <c r="A25" s="232"/>
      <c r="B25" s="232"/>
      <c r="C25" s="233"/>
      <c r="D25" s="232"/>
      <c r="E25" s="232"/>
      <c r="F25" s="222"/>
      <c r="G25" s="222"/>
      <c r="H25" s="222"/>
      <c r="I25" s="222"/>
    </row>
    <row r="26" spans="1:9" ht="24.95" customHeight="1">
      <c r="A26" s="232"/>
      <c r="B26" s="232"/>
      <c r="C26" s="233"/>
      <c r="D26" s="232"/>
      <c r="E26" s="232"/>
      <c r="F26" s="222"/>
      <c r="G26" s="222"/>
      <c r="H26" s="222"/>
      <c r="I26" s="222"/>
    </row>
    <row r="27" spans="1:9" ht="24.95" customHeight="1">
      <c r="A27" s="232"/>
      <c r="B27" s="232"/>
      <c r="C27" s="233"/>
      <c r="D27" s="232"/>
      <c r="E27" s="232"/>
      <c r="F27" s="222"/>
      <c r="G27" s="222"/>
      <c r="H27" s="222"/>
      <c r="I27" s="222"/>
    </row>
    <row r="28" spans="1:9" ht="24.95" customHeight="1">
      <c r="A28" s="232"/>
      <c r="B28" s="232"/>
      <c r="C28" s="233"/>
      <c r="D28" s="232"/>
      <c r="E28" s="232"/>
      <c r="F28" s="222"/>
      <c r="G28" s="222"/>
      <c r="H28" s="222"/>
      <c r="I28" s="222"/>
    </row>
    <row r="29" spans="1:9" ht="13.5">
      <c r="A29" s="232"/>
      <c r="B29" s="232"/>
      <c r="C29" s="233"/>
      <c r="D29" s="232"/>
      <c r="E29" s="232"/>
      <c r="F29" s="222"/>
      <c r="G29" s="222"/>
      <c r="H29" s="222"/>
      <c r="I29" s="222"/>
    </row>
    <row r="30" spans="1:9" ht="13.5">
      <c r="A30" s="232"/>
      <c r="B30" s="232"/>
      <c r="C30" s="233"/>
      <c r="D30" s="232"/>
      <c r="E30" s="232"/>
      <c r="F30" s="222"/>
      <c r="G30" s="222"/>
      <c r="H30" s="222"/>
      <c r="I30" s="222"/>
    </row>
    <row r="31" spans="1:9" ht="13.5">
      <c r="A31" s="232"/>
      <c r="B31" s="232"/>
      <c r="C31" s="233"/>
      <c r="D31" s="232"/>
      <c r="E31" s="232"/>
      <c r="F31" s="222"/>
      <c r="G31" s="222"/>
      <c r="H31" s="222"/>
      <c r="I31" s="222"/>
    </row>
    <row r="32" spans="1:9" ht="13.5">
      <c r="A32" s="232"/>
      <c r="B32" s="232"/>
      <c r="C32" s="233"/>
      <c r="D32" s="232"/>
      <c r="E32" s="232"/>
      <c r="F32" s="222"/>
      <c r="G32" s="222"/>
      <c r="H32" s="222"/>
      <c r="I32" s="222"/>
    </row>
    <row r="33" spans="1:9" ht="13.5">
      <c r="A33" s="232"/>
      <c r="B33" s="232"/>
      <c r="C33" s="233"/>
      <c r="D33" s="232"/>
      <c r="E33" s="232"/>
      <c r="F33" s="222"/>
      <c r="G33" s="222"/>
      <c r="H33" s="222"/>
      <c r="I33" s="222"/>
    </row>
    <row r="34" spans="1:9" ht="13.5">
      <c r="A34" s="232"/>
      <c r="B34" s="232"/>
      <c r="C34" s="233"/>
      <c r="D34" s="232"/>
      <c r="E34" s="232"/>
      <c r="F34" s="222"/>
      <c r="G34" s="222"/>
      <c r="H34" s="222"/>
      <c r="I34" s="222"/>
    </row>
    <row r="35" spans="1:9" ht="13.5">
      <c r="A35" s="232"/>
      <c r="B35" s="232"/>
      <c r="C35" s="233"/>
      <c r="D35" s="232"/>
      <c r="E35" s="232"/>
      <c r="F35" s="222"/>
      <c r="G35" s="222"/>
      <c r="H35" s="222"/>
      <c r="I35" s="222"/>
    </row>
    <row r="36" spans="1:9" ht="13.5">
      <c r="A36" s="232"/>
      <c r="B36" s="232"/>
      <c r="C36" s="233"/>
      <c r="D36" s="232"/>
      <c r="E36" s="232"/>
      <c r="F36" s="222"/>
      <c r="G36" s="222"/>
      <c r="H36" s="222"/>
      <c r="I36" s="222"/>
    </row>
    <row r="37" spans="1:9" ht="13.5">
      <c r="A37" s="232"/>
      <c r="B37" s="232"/>
      <c r="C37" s="233"/>
      <c r="D37" s="232"/>
      <c r="E37" s="232"/>
      <c r="F37" s="222"/>
      <c r="G37" s="222"/>
      <c r="H37" s="222"/>
      <c r="I37" s="222"/>
    </row>
    <row r="38" spans="1:9" ht="13.5">
      <c r="A38" s="232"/>
      <c r="B38" s="232"/>
      <c r="C38" s="233"/>
      <c r="D38" s="232"/>
      <c r="E38" s="232"/>
      <c r="F38" s="222"/>
      <c r="G38" s="222"/>
      <c r="H38" s="222"/>
      <c r="I38" s="222"/>
    </row>
    <row r="39" spans="1:9" ht="13.5">
      <c r="A39" s="232"/>
      <c r="B39" s="232"/>
      <c r="C39" s="233"/>
      <c r="D39" s="232"/>
      <c r="E39" s="232"/>
      <c r="F39" s="222"/>
      <c r="G39" s="222"/>
      <c r="H39" s="222"/>
      <c r="I39" s="222"/>
    </row>
    <row r="40" spans="1:9" ht="13.5">
      <c r="A40" s="232"/>
      <c r="B40" s="232"/>
      <c r="C40" s="233"/>
      <c r="D40" s="232"/>
      <c r="E40" s="232"/>
      <c r="F40" s="222"/>
      <c r="G40" s="222"/>
      <c r="H40" s="222"/>
      <c r="I40" s="222"/>
    </row>
    <row r="41" spans="1:9" ht="13.5">
      <c r="A41" s="232"/>
      <c r="B41" s="232"/>
      <c r="C41" s="233"/>
      <c r="D41" s="232"/>
      <c r="E41" s="232"/>
      <c r="F41" s="222"/>
      <c r="G41" s="222"/>
      <c r="H41" s="222"/>
      <c r="I41" s="222"/>
    </row>
    <row r="42" spans="1:9" ht="13.5">
      <c r="A42" s="232"/>
      <c r="B42" s="232"/>
      <c r="C42" s="233"/>
      <c r="D42" s="232"/>
      <c r="E42" s="232"/>
      <c r="F42" s="222"/>
      <c r="G42" s="222"/>
      <c r="H42" s="222"/>
      <c r="I42" s="222"/>
    </row>
    <row r="43" spans="1:9" ht="13.5">
      <c r="A43" s="232"/>
      <c r="B43" s="232"/>
      <c r="C43" s="233"/>
      <c r="D43" s="232"/>
      <c r="E43" s="232"/>
      <c r="F43" s="222"/>
      <c r="G43" s="222"/>
      <c r="H43" s="222"/>
      <c r="I43" s="222"/>
    </row>
    <row r="44" spans="1:9" ht="13.5">
      <c r="A44" s="232"/>
      <c r="B44" s="232"/>
      <c r="C44" s="233"/>
      <c r="D44" s="232"/>
      <c r="E44" s="232"/>
      <c r="F44" s="222"/>
      <c r="G44" s="222"/>
      <c r="H44" s="222"/>
      <c r="I44" s="222"/>
    </row>
    <row r="45" spans="1:9" ht="13.5">
      <c r="A45" s="232"/>
      <c r="B45" s="232"/>
      <c r="C45" s="233"/>
      <c r="D45" s="232"/>
      <c r="E45" s="232"/>
      <c r="F45" s="222"/>
      <c r="G45" s="222"/>
      <c r="H45" s="222"/>
      <c r="I45" s="222"/>
    </row>
    <row r="46" spans="1:9" ht="13.5">
      <c r="A46" s="232"/>
      <c r="B46" s="232"/>
      <c r="C46" s="233"/>
      <c r="D46" s="232"/>
      <c r="E46" s="232"/>
      <c r="F46" s="222"/>
      <c r="G46" s="222"/>
      <c r="H46" s="222"/>
      <c r="I46" s="222"/>
    </row>
    <row r="47" spans="1:9" ht="13.5">
      <c r="A47" s="232"/>
      <c r="B47" s="232"/>
      <c r="C47" s="233"/>
      <c r="D47" s="232"/>
      <c r="E47" s="232"/>
      <c r="F47" s="222"/>
      <c r="G47" s="222"/>
      <c r="H47" s="222"/>
      <c r="I47" s="222"/>
    </row>
    <row r="48" spans="1:9" ht="13.5">
      <c r="A48" s="232"/>
      <c r="B48" s="232"/>
      <c r="C48" s="233"/>
      <c r="D48" s="232"/>
      <c r="E48" s="232"/>
      <c r="F48" s="222"/>
      <c r="G48" s="222"/>
      <c r="H48" s="222"/>
      <c r="I48" s="222"/>
    </row>
    <row r="49" spans="1:9" ht="13.5">
      <c r="A49" s="234"/>
      <c r="B49" s="234"/>
      <c r="C49" s="235"/>
      <c r="D49" s="234"/>
      <c r="E49" s="234"/>
      <c r="F49" s="226"/>
      <c r="G49" s="226"/>
      <c r="H49" s="226"/>
      <c r="I49" s="226"/>
    </row>
    <row r="77" spans="1:9" ht="13.5">
      <c r="A77" s="232"/>
      <c r="B77" s="232"/>
      <c r="C77" s="233"/>
      <c r="D77" s="232"/>
      <c r="E77" s="232"/>
      <c r="F77" s="222"/>
      <c r="G77" s="222"/>
      <c r="H77" s="222"/>
      <c r="I77" s="222"/>
    </row>
    <row r="78" spans="1:9" ht="13.5">
      <c r="A78" s="232"/>
      <c r="B78" s="232"/>
      <c r="C78" s="233"/>
      <c r="D78" s="232"/>
      <c r="E78" s="232"/>
      <c r="F78" s="222"/>
      <c r="G78" s="222"/>
      <c r="H78" s="222"/>
      <c r="I78" s="222"/>
    </row>
    <row r="79" spans="1:9" ht="13.5">
      <c r="A79" s="232"/>
      <c r="B79" s="232"/>
      <c r="C79" s="233"/>
      <c r="D79" s="232"/>
      <c r="E79" s="232"/>
      <c r="F79" s="222"/>
      <c r="G79" s="222"/>
      <c r="H79" s="222"/>
      <c r="I79" s="222"/>
    </row>
    <row r="80" spans="1:9" ht="13.5">
      <c r="A80" s="232"/>
      <c r="B80" s="232"/>
      <c r="C80" s="233"/>
      <c r="D80" s="232"/>
      <c r="E80" s="232"/>
      <c r="F80" s="222"/>
      <c r="G80" s="222"/>
      <c r="H80" s="222"/>
      <c r="I80" s="222"/>
    </row>
    <row r="81" spans="1:9" ht="13.5">
      <c r="A81" s="232"/>
      <c r="B81" s="232"/>
      <c r="C81" s="233"/>
      <c r="D81" s="232"/>
      <c r="E81" s="232"/>
      <c r="F81" s="222"/>
      <c r="G81" s="222"/>
      <c r="H81" s="222"/>
      <c r="I81" s="222"/>
    </row>
    <row r="82" spans="1:9" ht="13.5">
      <c r="A82" s="232"/>
      <c r="B82" s="232"/>
      <c r="C82" s="233"/>
      <c r="D82" s="232"/>
      <c r="E82" s="232"/>
      <c r="F82" s="222"/>
      <c r="G82" s="222"/>
      <c r="H82" s="222"/>
      <c r="I82" s="222"/>
    </row>
    <row r="83" spans="1:9" ht="13.5">
      <c r="A83" s="232"/>
      <c r="B83" s="232"/>
      <c r="C83" s="233"/>
      <c r="D83" s="232"/>
      <c r="E83" s="232"/>
      <c r="F83" s="222"/>
      <c r="G83" s="222"/>
      <c r="H83" s="222"/>
      <c r="I83" s="222"/>
    </row>
    <row r="84" spans="1:9" ht="13.5">
      <c r="A84" s="232"/>
      <c r="B84" s="232"/>
      <c r="C84" s="233"/>
      <c r="D84" s="232"/>
      <c r="E84" s="232"/>
      <c r="F84" s="222"/>
      <c r="G84" s="222"/>
      <c r="H84" s="222"/>
      <c r="I84" s="222"/>
    </row>
    <row r="85" spans="1:9" ht="13.5">
      <c r="A85" s="232"/>
      <c r="B85" s="232"/>
      <c r="C85" s="233"/>
      <c r="D85" s="232"/>
      <c r="E85" s="232"/>
      <c r="F85" s="222"/>
      <c r="G85" s="222"/>
      <c r="H85" s="222"/>
      <c r="I85" s="222"/>
    </row>
    <row r="86" spans="1:9" ht="13.5">
      <c r="A86" s="232"/>
      <c r="B86" s="232"/>
      <c r="C86" s="233"/>
      <c r="D86" s="232"/>
      <c r="E86" s="232"/>
      <c r="F86" s="222"/>
      <c r="G86" s="222"/>
      <c r="H86" s="222"/>
      <c r="I86" s="222"/>
    </row>
    <row r="87" spans="1:9" ht="13.5">
      <c r="A87" s="232"/>
      <c r="B87" s="232"/>
      <c r="C87" s="233"/>
      <c r="D87" s="232"/>
      <c r="E87" s="232"/>
      <c r="F87" s="222"/>
      <c r="G87" s="222"/>
      <c r="H87" s="222"/>
      <c r="I87" s="222"/>
    </row>
    <row r="88" spans="1:9" ht="13.5">
      <c r="A88" s="232"/>
      <c r="B88" s="232"/>
      <c r="C88" s="233"/>
      <c r="D88" s="232"/>
      <c r="E88" s="232"/>
      <c r="F88" s="222"/>
      <c r="G88" s="222"/>
      <c r="H88" s="222"/>
      <c r="I88" s="222"/>
    </row>
    <row r="89" spans="1:9" ht="13.5">
      <c r="A89" s="232"/>
      <c r="B89" s="232"/>
      <c r="C89" s="233"/>
      <c r="D89" s="232"/>
      <c r="E89" s="232"/>
      <c r="F89" s="222"/>
      <c r="G89" s="222"/>
      <c r="H89" s="222"/>
      <c r="I89" s="222"/>
    </row>
    <row r="90" spans="1:9" ht="13.5">
      <c r="A90" s="232"/>
      <c r="B90" s="232"/>
      <c r="C90" s="233"/>
      <c r="D90" s="232"/>
      <c r="E90" s="232"/>
      <c r="F90" s="222"/>
      <c r="G90" s="222"/>
      <c r="H90" s="222"/>
      <c r="I90" s="222"/>
    </row>
    <row r="91" spans="1:9" ht="13.5">
      <c r="A91" s="232"/>
      <c r="B91" s="232"/>
      <c r="C91" s="233"/>
      <c r="D91" s="232"/>
      <c r="E91" s="232"/>
      <c r="F91" s="222"/>
      <c r="G91" s="222"/>
      <c r="H91" s="222"/>
      <c r="I91" s="222"/>
    </row>
    <row r="92" spans="1:9" ht="13.5">
      <c r="A92" s="232"/>
      <c r="B92" s="232"/>
      <c r="C92" s="233"/>
      <c r="D92" s="232"/>
      <c r="E92" s="232"/>
      <c r="F92" s="222"/>
      <c r="G92" s="222"/>
      <c r="H92" s="222"/>
      <c r="I92" s="222"/>
    </row>
    <row r="93" spans="1:9" ht="13.5">
      <c r="A93" s="232"/>
      <c r="B93" s="232"/>
      <c r="C93" s="233"/>
      <c r="D93" s="232"/>
      <c r="E93" s="232"/>
      <c r="F93" s="222"/>
      <c r="G93" s="222"/>
      <c r="H93" s="222"/>
      <c r="I93" s="222"/>
    </row>
    <row r="94" spans="1:9" ht="13.5">
      <c r="A94" s="234"/>
      <c r="B94" s="234"/>
      <c r="C94" s="235"/>
      <c r="D94" s="234"/>
      <c r="E94" s="234"/>
      <c r="F94" s="226"/>
      <c r="G94" s="226"/>
      <c r="H94" s="226"/>
      <c r="I94" s="226"/>
    </row>
    <row r="128" spans="1:9" ht="13.5">
      <c r="A128" s="232"/>
      <c r="B128" s="232"/>
      <c r="C128" s="233"/>
      <c r="D128" s="232"/>
      <c r="E128" s="232"/>
      <c r="F128" s="222"/>
      <c r="G128" s="222"/>
      <c r="H128" s="222"/>
      <c r="I128" s="222"/>
    </row>
    <row r="129" spans="1:9" ht="13.5">
      <c r="A129" s="232"/>
      <c r="B129" s="232"/>
      <c r="C129" s="233"/>
      <c r="D129" s="232"/>
      <c r="E129" s="232"/>
      <c r="F129" s="222"/>
      <c r="G129" s="222"/>
      <c r="H129" s="222"/>
      <c r="I129" s="222"/>
    </row>
    <row r="130" spans="1:9" ht="13.5">
      <c r="A130" s="234"/>
      <c r="B130" s="234"/>
      <c r="C130" s="235"/>
      <c r="D130" s="234"/>
      <c r="E130" s="234"/>
      <c r="F130" s="226"/>
      <c r="G130" s="226"/>
      <c r="H130" s="226"/>
      <c r="I130" s="226"/>
    </row>
  </sheetData>
  <mergeCells count="6">
    <mergeCell ref="A20:B20"/>
    <mergeCell ref="A2:E2"/>
    <mergeCell ref="A5:A10"/>
    <mergeCell ref="A14:A16"/>
    <mergeCell ref="A11:A13"/>
    <mergeCell ref="A17:A19"/>
  </mergeCells>
  <printOptions/>
  <pageMargins left="0.5905511811023623" right="0.5905511811023623" top="0.984251968503937" bottom="0.984251968503937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0"/>
  <sheetViews>
    <sheetView workbookViewId="0" topLeftCell="A1">
      <selection activeCell="F80" sqref="F80"/>
    </sheetView>
  </sheetViews>
  <sheetFormatPr defaultColWidth="8.88671875" defaultRowHeight="13.5"/>
  <cols>
    <col min="1" max="1" width="9.3359375" style="110" customWidth="1"/>
    <col min="2" max="2" width="8.77734375" style="110" customWidth="1"/>
    <col min="3" max="3" width="9.10546875" style="110" customWidth="1"/>
    <col min="4" max="4" width="6.6640625" style="110" customWidth="1"/>
    <col min="5" max="5" width="5.77734375" style="110" customWidth="1"/>
    <col min="6" max="6" width="2.88671875" style="110" customWidth="1"/>
    <col min="7" max="7" width="6.10546875" style="110" customWidth="1"/>
    <col min="8" max="8" width="2.5546875" style="110" customWidth="1"/>
    <col min="9" max="9" width="9.21484375" style="110" customWidth="1"/>
    <col min="10" max="10" width="7.88671875" style="110" customWidth="1"/>
    <col min="11" max="11" width="10.10546875" style="110" customWidth="1"/>
  </cols>
  <sheetData>
    <row r="1" ht="48" customHeight="1"/>
    <row r="2" spans="1:11" ht="20.25">
      <c r="A2" s="379" t="s">
        <v>199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4.25">
      <c r="A3" s="380" t="s">
        <v>328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4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24.95" customHeight="1">
      <c r="A5" s="227"/>
      <c r="B5" s="227"/>
      <c r="C5" s="227"/>
      <c r="D5" s="227"/>
      <c r="E5" s="227"/>
      <c r="F5" s="227"/>
      <c r="G5" s="227"/>
      <c r="H5" s="227"/>
      <c r="I5" s="227"/>
      <c r="J5" s="109"/>
      <c r="K5" s="109"/>
    </row>
    <row r="6" spans="1:9" ht="24.95" customHeight="1">
      <c r="A6" s="228" t="s">
        <v>200</v>
      </c>
      <c r="B6" s="229"/>
      <c r="C6" s="229"/>
      <c r="D6" s="229"/>
      <c r="E6" s="229"/>
      <c r="F6" s="229"/>
      <c r="G6" s="229"/>
      <c r="H6" s="229"/>
      <c r="I6" s="229"/>
    </row>
    <row r="7" spans="1:11" ht="24.95" customHeight="1">
      <c r="A7" s="229"/>
      <c r="B7" s="229"/>
      <c r="C7" s="229"/>
      <c r="D7" s="229"/>
      <c r="E7" s="229"/>
      <c r="F7" s="229"/>
      <c r="G7" s="229"/>
      <c r="H7" s="229"/>
      <c r="I7" s="229"/>
      <c r="K7" s="110" t="s">
        <v>201</v>
      </c>
    </row>
    <row r="8" spans="1:11" ht="24.95" customHeight="1">
      <c r="A8" s="381" t="s">
        <v>202</v>
      </c>
      <c r="B8" s="383" t="s">
        <v>229</v>
      </c>
      <c r="C8" s="381" t="s">
        <v>203</v>
      </c>
      <c r="D8" s="381"/>
      <c r="E8" s="381"/>
      <c r="F8" s="381"/>
      <c r="G8" s="385" t="s">
        <v>204</v>
      </c>
      <c r="H8" s="386"/>
      <c r="I8" s="389" t="s">
        <v>205</v>
      </c>
      <c r="J8" s="381" t="s">
        <v>206</v>
      </c>
      <c r="K8" s="381" t="s">
        <v>168</v>
      </c>
    </row>
    <row r="9" spans="1:11" ht="24.95" customHeight="1" thickBot="1">
      <c r="A9" s="382"/>
      <c r="B9" s="384"/>
      <c r="C9" s="216" t="s">
        <v>207</v>
      </c>
      <c r="D9" s="216" t="s">
        <v>208</v>
      </c>
      <c r="E9" s="391" t="s">
        <v>209</v>
      </c>
      <c r="F9" s="392"/>
      <c r="G9" s="387"/>
      <c r="H9" s="388"/>
      <c r="I9" s="390"/>
      <c r="J9" s="382"/>
      <c r="K9" s="382"/>
    </row>
    <row r="10" spans="1:11" ht="24.95" customHeight="1" thickTop="1">
      <c r="A10" s="112" t="s">
        <v>210</v>
      </c>
      <c r="B10" s="217">
        <v>566376</v>
      </c>
      <c r="C10" s="217">
        <f>퇴직금적립현황!C35</f>
        <v>2368090</v>
      </c>
      <c r="D10" s="217">
        <f>퇴직금적립현황!D35</f>
        <v>379</v>
      </c>
      <c r="E10" s="393">
        <f>SUM(C10:D10)</f>
        <v>2368469</v>
      </c>
      <c r="F10" s="394"/>
      <c r="G10" s="393">
        <f>SUM(B10,E10)</f>
        <v>2934845</v>
      </c>
      <c r="H10" s="395"/>
      <c r="I10" s="217">
        <f>퇴직금적립현황!C35+퇴직금적립현황!E35</f>
        <v>2444975</v>
      </c>
      <c r="J10" s="123">
        <f>G10-I10</f>
        <v>489870</v>
      </c>
      <c r="K10" s="113"/>
    </row>
    <row r="11" spans="1:9" ht="24.95" customHeight="1">
      <c r="A11" s="229"/>
      <c r="B11" s="229"/>
      <c r="C11" s="229"/>
      <c r="D11" s="229"/>
      <c r="E11" s="229"/>
      <c r="F11" s="229"/>
      <c r="G11" s="229"/>
      <c r="H11" s="229"/>
      <c r="I11" s="229"/>
    </row>
    <row r="12" spans="1:11" ht="24.95" customHeight="1">
      <c r="A12" s="396" t="s">
        <v>329</v>
      </c>
      <c r="B12" s="396"/>
      <c r="C12" s="396"/>
      <c r="D12" s="396"/>
      <c r="E12" s="396"/>
      <c r="F12" s="396"/>
      <c r="G12" s="396"/>
      <c r="H12" s="396"/>
      <c r="I12" s="396"/>
      <c r="J12" s="397"/>
      <c r="K12" s="397"/>
    </row>
    <row r="13" spans="1:11" ht="24.95" customHeight="1">
      <c r="A13" s="229"/>
      <c r="B13" s="229"/>
      <c r="C13" s="229"/>
      <c r="D13" s="229"/>
      <c r="E13" s="229"/>
      <c r="F13" s="229"/>
      <c r="G13" s="229"/>
      <c r="H13" s="229"/>
      <c r="I13" s="229"/>
      <c r="K13" s="110" t="s">
        <v>201</v>
      </c>
    </row>
    <row r="14" spans="1:11" ht="24.95" customHeight="1" thickBot="1">
      <c r="A14" s="382" t="s">
        <v>211</v>
      </c>
      <c r="B14" s="382"/>
      <c r="C14" s="382" t="s">
        <v>212</v>
      </c>
      <c r="D14" s="382"/>
      <c r="E14" s="391" t="s">
        <v>280</v>
      </c>
      <c r="F14" s="398"/>
      <c r="G14" s="392"/>
      <c r="H14" s="391" t="s">
        <v>213</v>
      </c>
      <c r="I14" s="399"/>
      <c r="J14" s="391" t="s">
        <v>168</v>
      </c>
      <c r="K14" s="399"/>
    </row>
    <row r="15" spans="1:11" ht="24.95" customHeight="1" thickTop="1">
      <c r="A15" s="407" t="s">
        <v>279</v>
      </c>
      <c r="B15" s="407"/>
      <c r="C15" s="407">
        <f>C10</f>
        <v>2368090</v>
      </c>
      <c r="D15" s="407"/>
      <c r="E15" s="402">
        <f>C15</f>
        <v>2368090</v>
      </c>
      <c r="F15" s="403"/>
      <c r="G15" s="404"/>
      <c r="H15" s="400">
        <v>0</v>
      </c>
      <c r="I15" s="400"/>
      <c r="J15" s="400">
        <v>0</v>
      </c>
      <c r="K15" s="400"/>
    </row>
    <row r="16" spans="1:11" ht="24.95" customHeight="1">
      <c r="A16" s="423" t="s">
        <v>281</v>
      </c>
      <c r="B16" s="426"/>
      <c r="C16" s="423"/>
      <c r="D16" s="426"/>
      <c r="E16" s="427">
        <v>76885</v>
      </c>
      <c r="F16" s="428"/>
      <c r="G16" s="429"/>
      <c r="H16" s="408"/>
      <c r="I16" s="409"/>
      <c r="J16" s="408">
        <v>0</v>
      </c>
      <c r="K16" s="409"/>
    </row>
    <row r="17" spans="1:11" ht="24.95" customHeight="1">
      <c r="A17" s="401" t="s">
        <v>209</v>
      </c>
      <c r="B17" s="401"/>
      <c r="C17" s="401">
        <f>SUM(C15:D15)</f>
        <v>2368090</v>
      </c>
      <c r="D17" s="401"/>
      <c r="E17" s="402">
        <f>E15+E16</f>
        <v>2444975</v>
      </c>
      <c r="F17" s="403"/>
      <c r="G17" s="404"/>
      <c r="H17" s="405">
        <f>SUM(H15:I15)</f>
        <v>0</v>
      </c>
      <c r="I17" s="405"/>
      <c r="J17" s="406">
        <v>0</v>
      </c>
      <c r="K17" s="406"/>
    </row>
    <row r="18" spans="1:9" ht="24.95" customHeight="1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11" ht="24.95" customHeight="1">
      <c r="A19" s="396" t="s">
        <v>330</v>
      </c>
      <c r="B19" s="396"/>
      <c r="C19" s="396"/>
      <c r="D19" s="396"/>
      <c r="E19" s="396"/>
      <c r="F19" s="396"/>
      <c r="G19" s="396"/>
      <c r="H19" s="396"/>
      <c r="I19" s="396"/>
      <c r="J19" s="397"/>
      <c r="K19" s="397"/>
    </row>
    <row r="20" spans="1:11" ht="24.95" customHeight="1">
      <c r="A20" s="229"/>
      <c r="B20" s="229"/>
      <c r="C20" s="229"/>
      <c r="D20" s="229"/>
      <c r="E20" s="229"/>
      <c r="F20" s="229"/>
      <c r="G20" s="229"/>
      <c r="H20" s="229"/>
      <c r="I20" s="229"/>
      <c r="K20" s="110" t="s">
        <v>201</v>
      </c>
    </row>
    <row r="21" spans="1:11" ht="24.95" customHeight="1" thickBot="1">
      <c r="A21" s="430" t="s">
        <v>215</v>
      </c>
      <c r="B21" s="430"/>
      <c r="C21" s="391" t="s">
        <v>216</v>
      </c>
      <c r="D21" s="431"/>
      <c r="E21" s="432"/>
      <c r="F21" s="433" t="s">
        <v>217</v>
      </c>
      <c r="G21" s="434"/>
      <c r="H21" s="435"/>
      <c r="I21" s="391" t="s">
        <v>216</v>
      </c>
      <c r="J21" s="436"/>
      <c r="K21" s="415"/>
    </row>
    <row r="22" spans="1:11" ht="24.95" customHeight="1" thickTop="1">
      <c r="A22" s="401" t="s">
        <v>247</v>
      </c>
      <c r="B22" s="401"/>
      <c r="C22" s="423">
        <f>C10</f>
        <v>2368090</v>
      </c>
      <c r="D22" s="424"/>
      <c r="E22" s="425"/>
      <c r="F22" s="423" t="s">
        <v>209</v>
      </c>
      <c r="G22" s="424"/>
      <c r="H22" s="425"/>
      <c r="I22" s="401">
        <f>SUM(C22)</f>
        <v>2368090</v>
      </c>
      <c r="J22" s="401"/>
      <c r="K22" s="401"/>
    </row>
    <row r="23" spans="1:9" ht="24.95" customHeight="1">
      <c r="A23" s="229"/>
      <c r="B23" s="229"/>
      <c r="C23" s="229"/>
      <c r="D23" s="229"/>
      <c r="E23" s="229"/>
      <c r="F23" s="229"/>
      <c r="G23" s="229"/>
      <c r="H23" s="229"/>
      <c r="I23" s="229"/>
    </row>
    <row r="24" spans="1:9" ht="24.95" customHeight="1">
      <c r="A24" s="228" t="s">
        <v>331</v>
      </c>
      <c r="B24" s="229"/>
      <c r="C24" s="229"/>
      <c r="D24" s="229"/>
      <c r="E24" s="229"/>
      <c r="F24" s="229"/>
      <c r="G24" s="229"/>
      <c r="H24" s="229"/>
      <c r="I24" s="230"/>
    </row>
    <row r="25" spans="1:11" ht="24.95" customHeight="1">
      <c r="A25" s="229"/>
      <c r="B25" s="229"/>
      <c r="C25" s="229"/>
      <c r="D25" s="229"/>
      <c r="E25" s="229"/>
      <c r="F25" s="229"/>
      <c r="G25" s="229"/>
      <c r="H25" s="229"/>
      <c r="I25" s="229"/>
      <c r="K25" s="110" t="s">
        <v>201</v>
      </c>
    </row>
    <row r="26" spans="1:11" ht="24.95" customHeight="1" thickBot="1">
      <c r="A26" s="218" t="s">
        <v>218</v>
      </c>
      <c r="B26" s="382" t="s">
        <v>219</v>
      </c>
      <c r="C26" s="382"/>
      <c r="D26" s="391" t="s">
        <v>280</v>
      </c>
      <c r="E26" s="415"/>
      <c r="F26" s="416" t="s">
        <v>282</v>
      </c>
      <c r="G26" s="417"/>
      <c r="H26" s="418"/>
      <c r="I26" s="382" t="s">
        <v>220</v>
      </c>
      <c r="J26" s="382"/>
      <c r="K26" s="111" t="s">
        <v>168</v>
      </c>
    </row>
    <row r="27" spans="1:11" ht="24.95" customHeight="1" thickBot="1" thickTop="1">
      <c r="A27" s="114" t="s">
        <v>248</v>
      </c>
      <c r="B27" s="367" t="s">
        <v>214</v>
      </c>
      <c r="C27" s="367"/>
      <c r="D27" s="367" t="s">
        <v>214</v>
      </c>
      <c r="E27" s="367"/>
      <c r="F27" s="419" t="s">
        <v>214</v>
      </c>
      <c r="G27" s="420"/>
      <c r="H27" s="421"/>
      <c r="I27" s="422">
        <v>0</v>
      </c>
      <c r="J27" s="422"/>
      <c r="K27" s="114"/>
    </row>
    <row r="28" spans="1:11" ht="24.95" customHeight="1" thickTop="1">
      <c r="A28" s="115" t="s">
        <v>221</v>
      </c>
      <c r="B28" s="410" t="s">
        <v>214</v>
      </c>
      <c r="C28" s="410"/>
      <c r="D28" s="410" t="s">
        <v>214</v>
      </c>
      <c r="E28" s="410"/>
      <c r="F28" s="411" t="s">
        <v>214</v>
      </c>
      <c r="G28" s="412"/>
      <c r="H28" s="413"/>
      <c r="I28" s="414">
        <v>0</v>
      </c>
      <c r="J28" s="414"/>
      <c r="K28" s="115"/>
    </row>
    <row r="29" spans="1:9" ht="24.95" customHeight="1">
      <c r="A29" s="229"/>
      <c r="B29" s="229"/>
      <c r="C29" s="229"/>
      <c r="D29" s="229"/>
      <c r="E29" s="229"/>
      <c r="F29" s="229"/>
      <c r="G29" s="229"/>
      <c r="H29" s="229"/>
      <c r="I29" s="229"/>
    </row>
    <row r="30" spans="1:9" ht="24.95" customHeight="1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ht="24.95" customHeight="1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ht="24.95" customHeight="1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 ht="24.95" customHeight="1">
      <c r="A33" s="229"/>
      <c r="B33" s="229"/>
      <c r="C33" s="229"/>
      <c r="D33" s="229"/>
      <c r="E33" s="229"/>
      <c r="F33" s="229"/>
      <c r="G33" s="229"/>
      <c r="H33" s="229"/>
      <c r="I33" s="229"/>
    </row>
    <row r="34" spans="1:9" ht="24.95" customHeight="1">
      <c r="A34" s="229"/>
      <c r="B34" s="229"/>
      <c r="C34" s="229"/>
      <c r="D34" s="229"/>
      <c r="E34" s="229"/>
      <c r="F34" s="229"/>
      <c r="G34" s="229"/>
      <c r="H34" s="229"/>
      <c r="I34" s="229"/>
    </row>
    <row r="35" spans="1:9" ht="24.95" customHeight="1">
      <c r="A35" s="229"/>
      <c r="B35" s="229"/>
      <c r="C35" s="229"/>
      <c r="D35" s="229"/>
      <c r="E35" s="229"/>
      <c r="F35" s="229"/>
      <c r="G35" s="229"/>
      <c r="H35" s="229"/>
      <c r="I35" s="229"/>
    </row>
    <row r="36" spans="1:9" ht="24.95" customHeight="1">
      <c r="A36" s="229"/>
      <c r="B36" s="229"/>
      <c r="C36" s="229"/>
      <c r="D36" s="229"/>
      <c r="E36" s="229"/>
      <c r="F36" s="229"/>
      <c r="G36" s="229"/>
      <c r="H36" s="229"/>
      <c r="I36" s="229"/>
    </row>
    <row r="37" spans="1:9" ht="24.95" customHeight="1">
      <c r="A37" s="229"/>
      <c r="B37" s="229"/>
      <c r="C37" s="229"/>
      <c r="D37" s="229"/>
      <c r="E37" s="229"/>
      <c r="F37" s="229"/>
      <c r="G37" s="229"/>
      <c r="H37" s="229"/>
      <c r="I37" s="229"/>
    </row>
    <row r="38" spans="1:9" ht="13.5">
      <c r="A38" s="229"/>
      <c r="B38" s="229"/>
      <c r="C38" s="229"/>
      <c r="D38" s="229"/>
      <c r="E38" s="229"/>
      <c r="F38" s="229"/>
      <c r="G38" s="229"/>
      <c r="H38" s="229"/>
      <c r="I38" s="229"/>
    </row>
    <row r="39" spans="1:9" ht="13.5">
      <c r="A39" s="229"/>
      <c r="B39" s="229"/>
      <c r="C39" s="229"/>
      <c r="D39" s="229"/>
      <c r="E39" s="229"/>
      <c r="F39" s="229"/>
      <c r="G39" s="229"/>
      <c r="H39" s="229"/>
      <c r="I39" s="229"/>
    </row>
    <row r="40" spans="1:9" ht="13.5">
      <c r="A40" s="229"/>
      <c r="B40" s="229"/>
      <c r="C40" s="229"/>
      <c r="D40" s="229"/>
      <c r="E40" s="229"/>
      <c r="F40" s="229"/>
      <c r="G40" s="229"/>
      <c r="H40" s="229"/>
      <c r="I40" s="229"/>
    </row>
    <row r="41" spans="1:9" ht="13.5">
      <c r="A41" s="229"/>
      <c r="B41" s="229"/>
      <c r="C41" s="229"/>
      <c r="D41" s="229"/>
      <c r="E41" s="229"/>
      <c r="F41" s="229"/>
      <c r="G41" s="229"/>
      <c r="H41" s="229"/>
      <c r="I41" s="229"/>
    </row>
    <row r="42" spans="1:9" ht="13.5">
      <c r="A42" s="229"/>
      <c r="B42" s="229"/>
      <c r="C42" s="229"/>
      <c r="D42" s="229"/>
      <c r="E42" s="229"/>
      <c r="F42" s="229"/>
      <c r="G42" s="229"/>
      <c r="H42" s="229"/>
      <c r="I42" s="229"/>
    </row>
    <row r="43" spans="1:9" ht="13.5">
      <c r="A43" s="229"/>
      <c r="B43" s="229"/>
      <c r="C43" s="229"/>
      <c r="D43" s="229"/>
      <c r="E43" s="229"/>
      <c r="F43" s="229"/>
      <c r="G43" s="229"/>
      <c r="H43" s="229"/>
      <c r="I43" s="229"/>
    </row>
    <row r="44" spans="1:9" ht="13.5">
      <c r="A44" s="229"/>
      <c r="B44" s="229"/>
      <c r="C44" s="229"/>
      <c r="D44" s="229"/>
      <c r="E44" s="229"/>
      <c r="F44" s="229"/>
      <c r="G44" s="229"/>
      <c r="H44" s="229"/>
      <c r="I44" s="229"/>
    </row>
    <row r="45" spans="1:9" ht="13.5">
      <c r="A45" s="229"/>
      <c r="B45" s="229"/>
      <c r="C45" s="229"/>
      <c r="D45" s="229"/>
      <c r="E45" s="229"/>
      <c r="F45" s="229"/>
      <c r="G45" s="229"/>
      <c r="H45" s="229"/>
      <c r="I45" s="229"/>
    </row>
    <row r="46" spans="1:9" ht="13.5">
      <c r="A46" s="229"/>
      <c r="B46" s="229"/>
      <c r="C46" s="229"/>
      <c r="D46" s="229"/>
      <c r="E46" s="229"/>
      <c r="F46" s="229"/>
      <c r="G46" s="229"/>
      <c r="H46" s="229"/>
      <c r="I46" s="229"/>
    </row>
    <row r="47" spans="1:9" ht="13.5">
      <c r="A47" s="229"/>
      <c r="B47" s="229"/>
      <c r="C47" s="229"/>
      <c r="D47" s="229"/>
      <c r="E47" s="229"/>
      <c r="F47" s="229"/>
      <c r="G47" s="229"/>
      <c r="H47" s="229"/>
      <c r="I47" s="229"/>
    </row>
    <row r="48" spans="1:9" ht="13.5">
      <c r="A48" s="229"/>
      <c r="B48" s="229"/>
      <c r="C48" s="229"/>
      <c r="D48" s="229"/>
      <c r="E48" s="229"/>
      <c r="F48" s="229"/>
      <c r="G48" s="229"/>
      <c r="H48" s="229"/>
      <c r="I48" s="229"/>
    </row>
    <row r="49" spans="1:9" ht="13.5">
      <c r="A49" s="231"/>
      <c r="B49" s="231"/>
      <c r="C49" s="231"/>
      <c r="D49" s="231"/>
      <c r="E49" s="231"/>
      <c r="F49" s="231"/>
      <c r="G49" s="231"/>
      <c r="H49" s="231"/>
      <c r="I49" s="231"/>
    </row>
    <row r="77" spans="1:9" ht="13.5">
      <c r="A77" s="229"/>
      <c r="B77" s="229"/>
      <c r="C77" s="229"/>
      <c r="D77" s="229"/>
      <c r="E77" s="229"/>
      <c r="F77" s="229"/>
      <c r="G77" s="229"/>
      <c r="H77" s="229"/>
      <c r="I77" s="229"/>
    </row>
    <row r="78" spans="1:9" ht="13.5">
      <c r="A78" s="229"/>
      <c r="B78" s="229"/>
      <c r="C78" s="229"/>
      <c r="D78" s="229"/>
      <c r="E78" s="229"/>
      <c r="F78" s="229"/>
      <c r="G78" s="229"/>
      <c r="H78" s="229"/>
      <c r="I78" s="229"/>
    </row>
    <row r="79" spans="1:9" ht="13.5">
      <c r="A79" s="229"/>
      <c r="B79" s="229"/>
      <c r="C79" s="229"/>
      <c r="D79" s="229"/>
      <c r="E79" s="229"/>
      <c r="F79" s="229"/>
      <c r="G79" s="229"/>
      <c r="H79" s="229"/>
      <c r="I79" s="229"/>
    </row>
    <row r="80" spans="1:9" ht="13.5">
      <c r="A80" s="229"/>
      <c r="B80" s="229"/>
      <c r="C80" s="229"/>
      <c r="D80" s="229"/>
      <c r="E80" s="229"/>
      <c r="F80" s="229"/>
      <c r="G80" s="229"/>
      <c r="H80" s="229"/>
      <c r="I80" s="229"/>
    </row>
    <row r="81" spans="1:9" ht="13.5">
      <c r="A81" s="229"/>
      <c r="B81" s="229"/>
      <c r="C81" s="229"/>
      <c r="D81" s="229"/>
      <c r="E81" s="229"/>
      <c r="F81" s="229"/>
      <c r="G81" s="229"/>
      <c r="H81" s="229"/>
      <c r="I81" s="229"/>
    </row>
    <row r="82" spans="1:9" ht="13.5">
      <c r="A82" s="229"/>
      <c r="B82" s="229"/>
      <c r="C82" s="229"/>
      <c r="D82" s="229"/>
      <c r="E82" s="229"/>
      <c r="F82" s="229"/>
      <c r="G82" s="229"/>
      <c r="H82" s="229"/>
      <c r="I82" s="229"/>
    </row>
    <row r="83" spans="1:9" ht="13.5">
      <c r="A83" s="229"/>
      <c r="B83" s="229"/>
      <c r="C83" s="229"/>
      <c r="D83" s="229"/>
      <c r="E83" s="229"/>
      <c r="F83" s="229"/>
      <c r="G83" s="229"/>
      <c r="H83" s="229"/>
      <c r="I83" s="229"/>
    </row>
    <row r="84" spans="1:9" ht="13.5">
      <c r="A84" s="229"/>
      <c r="B84" s="229"/>
      <c r="C84" s="229"/>
      <c r="D84" s="229"/>
      <c r="E84" s="229"/>
      <c r="F84" s="229"/>
      <c r="G84" s="229"/>
      <c r="H84" s="229"/>
      <c r="I84" s="229"/>
    </row>
    <row r="85" spans="1:9" ht="13.5">
      <c r="A85" s="229"/>
      <c r="B85" s="229"/>
      <c r="C85" s="229"/>
      <c r="D85" s="229"/>
      <c r="E85" s="229"/>
      <c r="F85" s="229"/>
      <c r="G85" s="229"/>
      <c r="H85" s="229"/>
      <c r="I85" s="229"/>
    </row>
    <row r="86" spans="1:9" ht="13.5">
      <c r="A86" s="229"/>
      <c r="B86" s="229"/>
      <c r="C86" s="229"/>
      <c r="D86" s="229"/>
      <c r="E86" s="229"/>
      <c r="F86" s="229"/>
      <c r="G86" s="229"/>
      <c r="H86" s="229"/>
      <c r="I86" s="229"/>
    </row>
    <row r="87" spans="1:9" ht="13.5">
      <c r="A87" s="229"/>
      <c r="B87" s="229"/>
      <c r="C87" s="229"/>
      <c r="D87" s="229"/>
      <c r="E87" s="229"/>
      <c r="F87" s="229"/>
      <c r="G87" s="229"/>
      <c r="H87" s="229"/>
      <c r="I87" s="229"/>
    </row>
    <row r="88" spans="1:9" ht="13.5">
      <c r="A88" s="229"/>
      <c r="B88" s="229"/>
      <c r="C88" s="229"/>
      <c r="D88" s="229"/>
      <c r="E88" s="229"/>
      <c r="F88" s="229"/>
      <c r="G88" s="229"/>
      <c r="H88" s="229"/>
      <c r="I88" s="229"/>
    </row>
    <row r="89" spans="1:9" ht="13.5">
      <c r="A89" s="229"/>
      <c r="B89" s="229"/>
      <c r="C89" s="229"/>
      <c r="D89" s="229"/>
      <c r="E89" s="229"/>
      <c r="F89" s="229"/>
      <c r="G89" s="229"/>
      <c r="H89" s="229"/>
      <c r="I89" s="229"/>
    </row>
    <row r="90" spans="1:9" ht="13.5">
      <c r="A90" s="229"/>
      <c r="B90" s="229"/>
      <c r="C90" s="229"/>
      <c r="D90" s="229"/>
      <c r="E90" s="229"/>
      <c r="F90" s="229"/>
      <c r="G90" s="229"/>
      <c r="H90" s="229"/>
      <c r="I90" s="229"/>
    </row>
    <row r="91" spans="1:9" ht="13.5">
      <c r="A91" s="229"/>
      <c r="B91" s="229"/>
      <c r="C91" s="229"/>
      <c r="D91" s="229"/>
      <c r="E91" s="229"/>
      <c r="F91" s="229"/>
      <c r="G91" s="229"/>
      <c r="H91" s="229"/>
      <c r="I91" s="229"/>
    </row>
    <row r="92" spans="1:9" ht="13.5">
      <c r="A92" s="229"/>
      <c r="B92" s="229"/>
      <c r="C92" s="229"/>
      <c r="D92" s="229"/>
      <c r="E92" s="229"/>
      <c r="F92" s="229"/>
      <c r="G92" s="229"/>
      <c r="H92" s="229"/>
      <c r="I92" s="229"/>
    </row>
    <row r="93" spans="1:9" ht="13.5">
      <c r="A93" s="229"/>
      <c r="B93" s="229"/>
      <c r="C93" s="229"/>
      <c r="D93" s="229"/>
      <c r="E93" s="229"/>
      <c r="F93" s="229"/>
      <c r="G93" s="229"/>
      <c r="H93" s="229"/>
      <c r="I93" s="229"/>
    </row>
    <row r="94" spans="1:9" ht="13.5">
      <c r="A94" s="231"/>
      <c r="B94" s="231"/>
      <c r="C94" s="231"/>
      <c r="D94" s="231"/>
      <c r="E94" s="231"/>
      <c r="F94" s="231"/>
      <c r="G94" s="231"/>
      <c r="H94" s="231"/>
      <c r="I94" s="231"/>
    </row>
    <row r="128" spans="1:9" ht="13.5">
      <c r="A128" s="229"/>
      <c r="B128" s="229"/>
      <c r="C128" s="229"/>
      <c r="D128" s="229"/>
      <c r="E128" s="229"/>
      <c r="F128" s="229"/>
      <c r="G128" s="229"/>
      <c r="H128" s="229"/>
      <c r="I128" s="229"/>
    </row>
    <row r="129" spans="1:9" ht="13.5">
      <c r="A129" s="229"/>
      <c r="B129" s="229"/>
      <c r="C129" s="229"/>
      <c r="D129" s="229"/>
      <c r="E129" s="229"/>
      <c r="F129" s="229"/>
      <c r="G129" s="229"/>
      <c r="H129" s="229"/>
      <c r="I129" s="229"/>
    </row>
    <row r="130" spans="1:9" ht="13.5">
      <c r="A130" s="231"/>
      <c r="B130" s="231"/>
      <c r="C130" s="231"/>
      <c r="D130" s="231"/>
      <c r="E130" s="231"/>
      <c r="F130" s="231"/>
      <c r="G130" s="231"/>
      <c r="H130" s="231"/>
      <c r="I130" s="231"/>
    </row>
  </sheetData>
  <mergeCells count="54">
    <mergeCell ref="A22:B22"/>
    <mergeCell ref="C22:E22"/>
    <mergeCell ref="F22:H22"/>
    <mergeCell ref="A16:B16"/>
    <mergeCell ref="C16:D16"/>
    <mergeCell ref="E16:G16"/>
    <mergeCell ref="H16:I16"/>
    <mergeCell ref="I22:K22"/>
    <mergeCell ref="A19:K19"/>
    <mergeCell ref="A21:B21"/>
    <mergeCell ref="C21:E21"/>
    <mergeCell ref="F21:H21"/>
    <mergeCell ref="I21:K21"/>
    <mergeCell ref="B28:C28"/>
    <mergeCell ref="D28:E28"/>
    <mergeCell ref="F28:H28"/>
    <mergeCell ref="I28:J28"/>
    <mergeCell ref="B26:C26"/>
    <mergeCell ref="D26:E26"/>
    <mergeCell ref="F26:H26"/>
    <mergeCell ref="I26:J26"/>
    <mergeCell ref="B27:C27"/>
    <mergeCell ref="D27:E27"/>
    <mergeCell ref="F27:H27"/>
    <mergeCell ref="I27:J27"/>
    <mergeCell ref="J15:K15"/>
    <mergeCell ref="A17:B17"/>
    <mergeCell ref="C17:D17"/>
    <mergeCell ref="E17:G17"/>
    <mergeCell ref="H17:I17"/>
    <mergeCell ref="J17:K17"/>
    <mergeCell ref="A15:B15"/>
    <mergeCell ref="C15:D15"/>
    <mergeCell ref="E15:G15"/>
    <mergeCell ref="H15:I15"/>
    <mergeCell ref="J16:K16"/>
    <mergeCell ref="E10:F10"/>
    <mergeCell ref="G10:H10"/>
    <mergeCell ref="A12:K12"/>
    <mergeCell ref="A14:B14"/>
    <mergeCell ref="C14:D14"/>
    <mergeCell ref="E14:G14"/>
    <mergeCell ref="H14:I14"/>
    <mergeCell ref="J14:K14"/>
    <mergeCell ref="A2:K2"/>
    <mergeCell ref="A3:K3"/>
    <mergeCell ref="A8:A9"/>
    <mergeCell ref="B8:B9"/>
    <mergeCell ref="C8:F8"/>
    <mergeCell ref="G8:H9"/>
    <mergeCell ref="I8:I9"/>
    <mergeCell ref="J8:J9"/>
    <mergeCell ref="K8:K9"/>
    <mergeCell ref="E9:F9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0"/>
  <sheetViews>
    <sheetView workbookViewId="0" topLeftCell="A1">
      <selection activeCell="F80" sqref="F80"/>
    </sheetView>
  </sheetViews>
  <sheetFormatPr defaultColWidth="8.88671875" defaultRowHeight="13.5"/>
  <cols>
    <col min="1" max="1" width="10.3359375" style="23" customWidth="1"/>
    <col min="2" max="6" width="10.3359375" style="122" customWidth="1"/>
    <col min="7" max="7" width="16.5546875" style="122" customWidth="1"/>
  </cols>
  <sheetData>
    <row r="3" spans="1:7" ht="27.75" customHeight="1">
      <c r="A3" s="437" t="s">
        <v>374</v>
      </c>
      <c r="B3" s="437"/>
      <c r="C3" s="437"/>
      <c r="D3" s="437"/>
      <c r="E3" s="437"/>
      <c r="F3" s="437"/>
      <c r="G3" s="437"/>
    </row>
    <row r="4" spans="1:7" ht="15" customHeight="1">
      <c r="A4" s="121"/>
      <c r="B4" s="121"/>
      <c r="C4" s="121"/>
      <c r="D4" s="121"/>
      <c r="E4" s="121"/>
      <c r="F4" s="121"/>
      <c r="G4" s="121"/>
    </row>
    <row r="5" spans="1:9" ht="24.95" customHeight="1">
      <c r="A5" s="219" t="s">
        <v>375</v>
      </c>
      <c r="B5" s="220"/>
      <c r="C5" s="220"/>
      <c r="D5" s="220"/>
      <c r="E5" s="220"/>
      <c r="F5" s="220"/>
      <c r="G5" s="221" t="s">
        <v>230</v>
      </c>
      <c r="H5" s="222"/>
      <c r="I5" s="222"/>
    </row>
    <row r="6" spans="1:9" ht="30.75" customHeight="1">
      <c r="A6" s="180" t="s">
        <v>231</v>
      </c>
      <c r="B6" s="181" t="s">
        <v>232</v>
      </c>
      <c r="C6" s="181" t="s">
        <v>233</v>
      </c>
      <c r="D6" s="181" t="s">
        <v>234</v>
      </c>
      <c r="E6" s="181" t="s">
        <v>235</v>
      </c>
      <c r="F6" s="182" t="s">
        <v>45</v>
      </c>
      <c r="G6" s="183" t="s">
        <v>168</v>
      </c>
      <c r="H6" s="222"/>
      <c r="I6" s="222"/>
    </row>
    <row r="7" spans="1:9" ht="21" customHeight="1">
      <c r="A7" s="184" t="s">
        <v>293</v>
      </c>
      <c r="B7" s="185">
        <v>566376</v>
      </c>
      <c r="C7" s="185"/>
      <c r="D7" s="185"/>
      <c r="E7" s="185"/>
      <c r="F7" s="186">
        <f>B7</f>
        <v>566376</v>
      </c>
      <c r="G7" s="187" t="s">
        <v>17</v>
      </c>
      <c r="H7" s="222"/>
      <c r="I7" s="222"/>
    </row>
    <row r="8" spans="1:9" ht="21" customHeight="1">
      <c r="A8" s="188" t="s">
        <v>366</v>
      </c>
      <c r="B8" s="189">
        <v>216820</v>
      </c>
      <c r="C8" s="189"/>
      <c r="D8" s="189"/>
      <c r="E8" s="189"/>
      <c r="F8" s="190">
        <f>F7+B8-C8+D8-E8</f>
        <v>783196</v>
      </c>
      <c r="G8" s="191" t="s">
        <v>236</v>
      </c>
      <c r="H8" s="222"/>
      <c r="I8" s="222"/>
    </row>
    <row r="9" spans="1:9" ht="21" customHeight="1">
      <c r="A9" s="188" t="s">
        <v>366</v>
      </c>
      <c r="B9" s="189"/>
      <c r="C9" s="189">
        <f>B8</f>
        <v>216820</v>
      </c>
      <c r="D9" s="189"/>
      <c r="E9" s="189"/>
      <c r="F9" s="190">
        <f aca="true" t="shared" si="0" ref="F9:F34">F8+B9-C9+D9-E9</f>
        <v>566376</v>
      </c>
      <c r="G9" s="191" t="s">
        <v>269</v>
      </c>
      <c r="H9" s="222"/>
      <c r="I9" s="222"/>
    </row>
    <row r="10" spans="1:9" ht="21" customHeight="1">
      <c r="A10" s="188" t="s">
        <v>367</v>
      </c>
      <c r="B10" s="189">
        <v>188770</v>
      </c>
      <c r="C10" s="189"/>
      <c r="D10" s="189"/>
      <c r="E10" s="189"/>
      <c r="F10" s="190">
        <f t="shared" si="0"/>
        <v>755146</v>
      </c>
      <c r="G10" s="191" t="s">
        <v>237</v>
      </c>
      <c r="H10" s="222"/>
      <c r="I10" s="222"/>
    </row>
    <row r="11" spans="1:9" ht="21" customHeight="1">
      <c r="A11" s="188" t="s">
        <v>367</v>
      </c>
      <c r="B11" s="189"/>
      <c r="C11" s="189">
        <f>B10</f>
        <v>188770</v>
      </c>
      <c r="D11" s="189"/>
      <c r="E11" s="189"/>
      <c r="F11" s="190">
        <f t="shared" si="0"/>
        <v>566376</v>
      </c>
      <c r="G11" s="191" t="s">
        <v>267</v>
      </c>
      <c r="H11" s="222"/>
      <c r="I11" s="222"/>
    </row>
    <row r="12" spans="1:9" ht="21" customHeight="1">
      <c r="A12" s="188" t="s">
        <v>368</v>
      </c>
      <c r="B12" s="189">
        <v>235520</v>
      </c>
      <c r="C12" s="189"/>
      <c r="D12" s="189"/>
      <c r="E12" s="189"/>
      <c r="F12" s="190">
        <f t="shared" si="0"/>
        <v>801896</v>
      </c>
      <c r="G12" s="191" t="s">
        <v>238</v>
      </c>
      <c r="H12" s="222"/>
      <c r="I12" s="222"/>
    </row>
    <row r="13" spans="1:9" ht="21" customHeight="1">
      <c r="A13" s="188" t="s">
        <v>368</v>
      </c>
      <c r="B13" s="189"/>
      <c r="C13" s="189">
        <f>B12</f>
        <v>235520</v>
      </c>
      <c r="D13" s="189"/>
      <c r="E13" s="189"/>
      <c r="F13" s="190">
        <f t="shared" si="0"/>
        <v>566376</v>
      </c>
      <c r="G13" s="191" t="s">
        <v>268</v>
      </c>
      <c r="H13" s="222"/>
      <c r="I13" s="222"/>
    </row>
    <row r="14" spans="1:9" ht="21" customHeight="1">
      <c r="A14" s="188" t="s">
        <v>317</v>
      </c>
      <c r="B14" s="189">
        <v>188770</v>
      </c>
      <c r="C14" s="189"/>
      <c r="D14" s="189"/>
      <c r="E14" s="189"/>
      <c r="F14" s="190">
        <f>F13+B14-C14+D14-E14</f>
        <v>755146</v>
      </c>
      <c r="G14" s="191" t="s">
        <v>239</v>
      </c>
      <c r="H14" s="222"/>
      <c r="I14" s="222"/>
    </row>
    <row r="15" spans="1:9" ht="21" customHeight="1">
      <c r="A15" s="188" t="s">
        <v>317</v>
      </c>
      <c r="B15" s="189"/>
      <c r="C15" s="189">
        <f>B14</f>
        <v>188770</v>
      </c>
      <c r="D15" s="189"/>
      <c r="E15" s="189"/>
      <c r="F15" s="190">
        <f t="shared" si="0"/>
        <v>566376</v>
      </c>
      <c r="G15" s="191" t="s">
        <v>271</v>
      </c>
      <c r="H15" s="222"/>
      <c r="I15" s="222"/>
    </row>
    <row r="16" spans="1:9" ht="21" customHeight="1">
      <c r="A16" s="188" t="s">
        <v>369</v>
      </c>
      <c r="B16" s="189"/>
      <c r="C16" s="189"/>
      <c r="D16" s="189"/>
      <c r="E16" s="189">
        <v>76885</v>
      </c>
      <c r="F16" s="190">
        <f>F13+B16-C16+D16-E16</f>
        <v>489491</v>
      </c>
      <c r="G16" s="191" t="s">
        <v>319</v>
      </c>
      <c r="H16" s="222"/>
      <c r="I16" s="222"/>
    </row>
    <row r="17" spans="1:9" ht="21" customHeight="1">
      <c r="A17" s="188" t="s">
        <v>370</v>
      </c>
      <c r="B17" s="189">
        <v>142020</v>
      </c>
      <c r="C17" s="189"/>
      <c r="D17" s="189"/>
      <c r="E17" s="189"/>
      <c r="F17" s="190">
        <f>F15+B17-C17+D17-E17</f>
        <v>708396</v>
      </c>
      <c r="G17" s="191" t="s">
        <v>240</v>
      </c>
      <c r="H17" s="222"/>
      <c r="I17" s="222"/>
    </row>
    <row r="18" spans="1:9" ht="21" customHeight="1">
      <c r="A18" s="188" t="s">
        <v>294</v>
      </c>
      <c r="B18" s="189"/>
      <c r="C18" s="189">
        <f>B17</f>
        <v>142020</v>
      </c>
      <c r="D18" s="189"/>
      <c r="E18" s="189"/>
      <c r="F18" s="190">
        <f t="shared" si="0"/>
        <v>566376</v>
      </c>
      <c r="G18" s="191" t="s">
        <v>270</v>
      </c>
      <c r="H18" s="222"/>
      <c r="I18" s="222"/>
    </row>
    <row r="19" spans="1:9" ht="21" customHeight="1">
      <c r="A19" s="188" t="s">
        <v>322</v>
      </c>
      <c r="B19" s="189"/>
      <c r="C19" s="189"/>
      <c r="D19" s="189">
        <v>198</v>
      </c>
      <c r="E19" s="189"/>
      <c r="F19" s="190">
        <f>F18+B19-C19+D19-E19</f>
        <v>566574</v>
      </c>
      <c r="G19" s="191" t="s">
        <v>300</v>
      </c>
      <c r="H19" s="222"/>
      <c r="I19" s="222"/>
    </row>
    <row r="20" spans="1:9" ht="21" customHeight="1">
      <c r="A20" s="188" t="s">
        <v>318</v>
      </c>
      <c r="B20" s="189">
        <v>235520</v>
      </c>
      <c r="C20" s="189"/>
      <c r="D20" s="189"/>
      <c r="E20" s="189"/>
      <c r="F20" s="190">
        <f>F19+B20-C20+D20-E20</f>
        <v>802094</v>
      </c>
      <c r="G20" s="191" t="s">
        <v>241</v>
      </c>
      <c r="H20" s="222"/>
      <c r="I20" s="222"/>
    </row>
    <row r="21" spans="1:9" ht="21" customHeight="1">
      <c r="A21" s="188" t="s">
        <v>318</v>
      </c>
      <c r="B21" s="189"/>
      <c r="C21" s="189">
        <f>B20</f>
        <v>235520</v>
      </c>
      <c r="D21" s="189"/>
      <c r="E21" s="189"/>
      <c r="F21" s="190">
        <f t="shared" si="0"/>
        <v>566574</v>
      </c>
      <c r="G21" s="191" t="s">
        <v>272</v>
      </c>
      <c r="H21" s="222"/>
      <c r="I21" s="222"/>
    </row>
    <row r="22" spans="1:9" ht="21" customHeight="1">
      <c r="A22" s="188" t="s">
        <v>295</v>
      </c>
      <c r="B22" s="189">
        <v>216820</v>
      </c>
      <c r="C22" s="189"/>
      <c r="D22" s="189"/>
      <c r="E22" s="189"/>
      <c r="F22" s="190">
        <f t="shared" si="0"/>
        <v>783394</v>
      </c>
      <c r="G22" s="191" t="s">
        <v>242</v>
      </c>
      <c r="H22" s="222"/>
      <c r="I22" s="222"/>
    </row>
    <row r="23" spans="1:9" ht="21" customHeight="1">
      <c r="A23" s="188" t="s">
        <v>295</v>
      </c>
      <c r="B23" s="189"/>
      <c r="C23" s="189">
        <f>B22</f>
        <v>216820</v>
      </c>
      <c r="D23" s="189"/>
      <c r="E23" s="189"/>
      <c r="F23" s="190">
        <f t="shared" si="0"/>
        <v>566574</v>
      </c>
      <c r="G23" s="191" t="s">
        <v>273</v>
      </c>
      <c r="H23" s="222"/>
      <c r="I23" s="222"/>
    </row>
    <row r="24" spans="1:9" ht="21" customHeight="1">
      <c r="A24" s="188" t="s">
        <v>371</v>
      </c>
      <c r="B24" s="189">
        <v>142020</v>
      </c>
      <c r="C24" s="189"/>
      <c r="D24" s="189"/>
      <c r="E24" s="189"/>
      <c r="F24" s="190">
        <f t="shared" si="0"/>
        <v>708594</v>
      </c>
      <c r="G24" s="191" t="s">
        <v>245</v>
      </c>
      <c r="H24" s="222"/>
      <c r="I24" s="222"/>
    </row>
    <row r="25" spans="1:9" ht="21" customHeight="1">
      <c r="A25" s="188" t="s">
        <v>371</v>
      </c>
      <c r="B25" s="189"/>
      <c r="C25" s="189">
        <f>B24</f>
        <v>142020</v>
      </c>
      <c r="D25" s="189"/>
      <c r="E25" s="189"/>
      <c r="F25" s="190">
        <f>F24+B25-C25+D25-E25</f>
        <v>566574</v>
      </c>
      <c r="G25" s="191" t="s">
        <v>274</v>
      </c>
      <c r="H25" s="222"/>
      <c r="I25" s="222"/>
    </row>
    <row r="26" spans="1:9" ht="21" customHeight="1">
      <c r="A26" s="188" t="s">
        <v>320</v>
      </c>
      <c r="B26" s="189">
        <v>282270</v>
      </c>
      <c r="C26" s="189"/>
      <c r="D26" s="189"/>
      <c r="E26" s="189"/>
      <c r="F26" s="190">
        <f t="shared" si="0"/>
        <v>848844</v>
      </c>
      <c r="G26" s="191" t="s">
        <v>246</v>
      </c>
      <c r="H26" s="222"/>
      <c r="I26" s="222"/>
    </row>
    <row r="27" spans="1:9" ht="21" customHeight="1">
      <c r="A27" s="188" t="s">
        <v>320</v>
      </c>
      <c r="B27" s="189"/>
      <c r="C27" s="189">
        <f>B26</f>
        <v>282270</v>
      </c>
      <c r="D27" s="189"/>
      <c r="E27" s="189"/>
      <c r="F27" s="190">
        <f t="shared" si="0"/>
        <v>566574</v>
      </c>
      <c r="G27" s="191" t="s">
        <v>275</v>
      </c>
      <c r="H27" s="222"/>
      <c r="I27" s="222"/>
    </row>
    <row r="28" spans="1:9" ht="21" customHeight="1">
      <c r="A28" s="188" t="s">
        <v>296</v>
      </c>
      <c r="B28" s="189">
        <v>142020</v>
      </c>
      <c r="C28" s="189"/>
      <c r="D28" s="189"/>
      <c r="E28" s="189"/>
      <c r="F28" s="190">
        <f t="shared" si="0"/>
        <v>708594</v>
      </c>
      <c r="G28" s="191" t="s">
        <v>243</v>
      </c>
      <c r="H28" s="222"/>
      <c r="I28" s="222"/>
    </row>
    <row r="29" spans="1:9" ht="21" customHeight="1">
      <c r="A29" s="188" t="s">
        <v>296</v>
      </c>
      <c r="B29" s="189"/>
      <c r="C29" s="189">
        <f>B28</f>
        <v>142020</v>
      </c>
      <c r="D29" s="189"/>
      <c r="E29" s="189"/>
      <c r="F29" s="190">
        <f t="shared" si="0"/>
        <v>566574</v>
      </c>
      <c r="G29" s="191" t="s">
        <v>276</v>
      </c>
      <c r="H29" s="222"/>
      <c r="I29" s="222"/>
    </row>
    <row r="30" spans="1:9" ht="21" customHeight="1">
      <c r="A30" s="188" t="s">
        <v>372</v>
      </c>
      <c r="B30" s="189">
        <v>142020</v>
      </c>
      <c r="C30" s="189"/>
      <c r="D30" s="189"/>
      <c r="E30" s="189"/>
      <c r="F30" s="190">
        <f>F29+B30-C30+D30-E30</f>
        <v>708594</v>
      </c>
      <c r="G30" s="191" t="s">
        <v>244</v>
      </c>
      <c r="H30" s="222"/>
      <c r="I30" s="222"/>
    </row>
    <row r="31" spans="1:9" ht="21" customHeight="1">
      <c r="A31" s="188">
        <v>40872</v>
      </c>
      <c r="B31" s="189"/>
      <c r="C31" s="189">
        <f>B30</f>
        <v>142020</v>
      </c>
      <c r="D31" s="189"/>
      <c r="E31" s="189"/>
      <c r="F31" s="190">
        <f t="shared" si="0"/>
        <v>566574</v>
      </c>
      <c r="G31" s="191" t="s">
        <v>278</v>
      </c>
      <c r="H31" s="222"/>
      <c r="I31" s="222"/>
    </row>
    <row r="32" spans="1:9" ht="21" customHeight="1">
      <c r="A32" s="188" t="s">
        <v>373</v>
      </c>
      <c r="B32" s="189"/>
      <c r="C32" s="189"/>
      <c r="D32" s="189">
        <v>181</v>
      </c>
      <c r="E32" s="189"/>
      <c r="F32" s="190">
        <f t="shared" si="0"/>
        <v>566755</v>
      </c>
      <c r="G32" s="191" t="s">
        <v>299</v>
      </c>
      <c r="H32" s="222"/>
      <c r="I32" s="222"/>
    </row>
    <row r="33" spans="1:9" ht="21" customHeight="1">
      <c r="A33" s="188">
        <v>40901</v>
      </c>
      <c r="B33" s="189">
        <v>235520</v>
      </c>
      <c r="C33" s="189"/>
      <c r="D33" s="189"/>
      <c r="E33" s="189"/>
      <c r="F33" s="190">
        <f t="shared" si="0"/>
        <v>802275</v>
      </c>
      <c r="G33" s="191" t="s">
        <v>257</v>
      </c>
      <c r="H33" s="222"/>
      <c r="I33" s="222"/>
    </row>
    <row r="34" spans="1:9" ht="21" customHeight="1">
      <c r="A34" s="192">
        <v>40901</v>
      </c>
      <c r="B34" s="193"/>
      <c r="C34" s="193">
        <f>B33</f>
        <v>235520</v>
      </c>
      <c r="D34" s="193"/>
      <c r="E34" s="193"/>
      <c r="F34" s="190">
        <f t="shared" si="0"/>
        <v>566755</v>
      </c>
      <c r="G34" s="191" t="s">
        <v>277</v>
      </c>
      <c r="H34" s="222"/>
      <c r="I34" s="222"/>
    </row>
    <row r="35" spans="1:9" ht="21" customHeight="1">
      <c r="A35" s="194" t="s">
        <v>53</v>
      </c>
      <c r="B35" s="195">
        <f>SUM(B7:B34)</f>
        <v>2934466</v>
      </c>
      <c r="C35" s="195">
        <f>SUM(C7:C34)</f>
        <v>2368090</v>
      </c>
      <c r="D35" s="195">
        <f>SUM(D7:D34)</f>
        <v>379</v>
      </c>
      <c r="E35" s="195">
        <f>SUM(E7:E34)</f>
        <v>76885</v>
      </c>
      <c r="F35" s="195">
        <f>B35-C35+D35-E35</f>
        <v>489870</v>
      </c>
      <c r="G35" s="196"/>
      <c r="H35" s="222"/>
      <c r="I35" s="222"/>
    </row>
    <row r="36" spans="1:9" ht="13.5">
      <c r="A36" s="24"/>
      <c r="B36" s="223"/>
      <c r="C36" s="223"/>
      <c r="D36" s="223"/>
      <c r="E36" s="223"/>
      <c r="F36" s="223"/>
      <c r="G36" s="223"/>
      <c r="H36" s="222"/>
      <c r="I36" s="222"/>
    </row>
    <row r="37" spans="1:9" ht="13.5">
      <c r="A37" s="24"/>
      <c r="B37" s="223"/>
      <c r="C37" s="223"/>
      <c r="D37" s="223"/>
      <c r="E37" s="223"/>
      <c r="F37" s="223"/>
      <c r="G37" s="223"/>
      <c r="H37" s="222"/>
      <c r="I37" s="222"/>
    </row>
    <row r="38" spans="1:9" ht="13.5">
      <c r="A38" s="24"/>
      <c r="B38" s="223"/>
      <c r="C38" s="223"/>
      <c r="D38" s="223"/>
      <c r="E38" s="223"/>
      <c r="F38" s="223"/>
      <c r="G38" s="223"/>
      <c r="H38" s="222"/>
      <c r="I38" s="222"/>
    </row>
    <row r="39" spans="1:9" ht="13.5">
      <c r="A39" s="24"/>
      <c r="B39" s="223"/>
      <c r="C39" s="223"/>
      <c r="D39" s="223"/>
      <c r="E39" s="223"/>
      <c r="F39" s="223"/>
      <c r="G39" s="223"/>
      <c r="H39" s="222"/>
      <c r="I39" s="222"/>
    </row>
    <row r="40" spans="1:9" ht="13.5">
      <c r="A40" s="24"/>
      <c r="B40" s="223"/>
      <c r="C40" s="223"/>
      <c r="D40" s="223"/>
      <c r="E40" s="223"/>
      <c r="F40" s="223"/>
      <c r="G40" s="223"/>
      <c r="H40" s="222"/>
      <c r="I40" s="222"/>
    </row>
    <row r="41" spans="1:9" ht="13.5">
      <c r="A41" s="24"/>
      <c r="B41" s="223"/>
      <c r="C41" s="223"/>
      <c r="D41" s="223"/>
      <c r="E41" s="223"/>
      <c r="F41" s="223"/>
      <c r="G41" s="223"/>
      <c r="H41" s="222"/>
      <c r="I41" s="222"/>
    </row>
    <row r="42" spans="1:9" ht="13.5">
      <c r="A42" s="24"/>
      <c r="B42" s="223"/>
      <c r="C42" s="223"/>
      <c r="D42" s="223"/>
      <c r="E42" s="223"/>
      <c r="F42" s="223"/>
      <c r="G42" s="223"/>
      <c r="H42" s="222"/>
      <c r="I42" s="222"/>
    </row>
    <row r="43" spans="1:9" ht="13.5">
      <c r="A43" s="24"/>
      <c r="B43" s="223"/>
      <c r="C43" s="223"/>
      <c r="D43" s="223"/>
      <c r="E43" s="223"/>
      <c r="F43" s="223"/>
      <c r="G43" s="223"/>
      <c r="H43" s="222"/>
      <c r="I43" s="222"/>
    </row>
    <row r="44" spans="1:9" ht="13.5">
      <c r="A44" s="24"/>
      <c r="B44" s="223"/>
      <c r="C44" s="223"/>
      <c r="D44" s="223"/>
      <c r="E44" s="223"/>
      <c r="F44" s="223"/>
      <c r="G44" s="223"/>
      <c r="H44" s="222"/>
      <c r="I44" s="222"/>
    </row>
    <row r="45" spans="1:9" ht="13.5">
      <c r="A45" s="24"/>
      <c r="B45" s="223"/>
      <c r="C45" s="223"/>
      <c r="D45" s="223"/>
      <c r="E45" s="223"/>
      <c r="F45" s="223"/>
      <c r="G45" s="223"/>
      <c r="H45" s="222"/>
      <c r="I45" s="222"/>
    </row>
    <row r="46" spans="1:9" ht="13.5">
      <c r="A46" s="24"/>
      <c r="B46" s="223"/>
      <c r="C46" s="223"/>
      <c r="D46" s="223"/>
      <c r="E46" s="223"/>
      <c r="F46" s="223"/>
      <c r="G46" s="223"/>
      <c r="H46" s="222"/>
      <c r="I46" s="222"/>
    </row>
    <row r="47" spans="1:9" ht="13.5">
      <c r="A47" s="24"/>
      <c r="B47" s="223"/>
      <c r="C47" s="223"/>
      <c r="D47" s="223"/>
      <c r="E47" s="223"/>
      <c r="F47" s="223"/>
      <c r="G47" s="223"/>
      <c r="H47" s="222"/>
      <c r="I47" s="222"/>
    </row>
    <row r="48" spans="1:9" ht="13.5">
      <c r="A48" s="24"/>
      <c r="B48" s="223"/>
      <c r="C48" s="223"/>
      <c r="D48" s="223"/>
      <c r="E48" s="223"/>
      <c r="F48" s="223"/>
      <c r="G48" s="223"/>
      <c r="H48" s="222"/>
      <c r="I48" s="222"/>
    </row>
    <row r="49" spans="1:9" ht="13.5">
      <c r="A49" s="224"/>
      <c r="B49" s="225"/>
      <c r="C49" s="225"/>
      <c r="D49" s="225"/>
      <c r="E49" s="225"/>
      <c r="F49" s="225"/>
      <c r="G49" s="225"/>
      <c r="H49" s="226"/>
      <c r="I49" s="226"/>
    </row>
    <row r="77" spans="1:9" ht="13.5">
      <c r="A77" s="24"/>
      <c r="B77" s="223"/>
      <c r="C77" s="223"/>
      <c r="D77" s="223"/>
      <c r="E77" s="223"/>
      <c r="F77" s="223"/>
      <c r="G77" s="223"/>
      <c r="H77" s="222"/>
      <c r="I77" s="222"/>
    </row>
    <row r="78" spans="1:9" ht="13.5">
      <c r="A78" s="24"/>
      <c r="B78" s="223"/>
      <c r="C78" s="223"/>
      <c r="D78" s="223"/>
      <c r="E78" s="223"/>
      <c r="F78" s="223"/>
      <c r="G78" s="223"/>
      <c r="H78" s="222"/>
      <c r="I78" s="222"/>
    </row>
    <row r="79" spans="1:9" ht="13.5">
      <c r="A79" s="24"/>
      <c r="B79" s="223"/>
      <c r="C79" s="223"/>
      <c r="D79" s="223"/>
      <c r="E79" s="223"/>
      <c r="F79" s="223"/>
      <c r="G79" s="223"/>
      <c r="H79" s="222"/>
      <c r="I79" s="222"/>
    </row>
    <row r="80" spans="1:9" ht="13.5">
      <c r="A80" s="24"/>
      <c r="B80" s="223"/>
      <c r="C80" s="223"/>
      <c r="D80" s="223"/>
      <c r="E80" s="223"/>
      <c r="F80" s="223"/>
      <c r="G80" s="223"/>
      <c r="H80" s="222"/>
      <c r="I80" s="222"/>
    </row>
    <row r="81" spans="1:9" ht="13.5">
      <c r="A81" s="24"/>
      <c r="B81" s="223"/>
      <c r="C81" s="223"/>
      <c r="D81" s="223"/>
      <c r="E81" s="223"/>
      <c r="F81" s="223"/>
      <c r="G81" s="223"/>
      <c r="H81" s="222"/>
      <c r="I81" s="222"/>
    </row>
    <row r="82" spans="1:9" ht="13.5">
      <c r="A82" s="24"/>
      <c r="B82" s="223"/>
      <c r="C82" s="223"/>
      <c r="D82" s="223"/>
      <c r="E82" s="223"/>
      <c r="F82" s="223"/>
      <c r="G82" s="223"/>
      <c r="H82" s="222"/>
      <c r="I82" s="222"/>
    </row>
    <row r="83" spans="1:9" ht="13.5">
      <c r="A83" s="24"/>
      <c r="B83" s="223"/>
      <c r="C83" s="223"/>
      <c r="D83" s="223"/>
      <c r="E83" s="223"/>
      <c r="F83" s="223"/>
      <c r="G83" s="223"/>
      <c r="H83" s="222"/>
      <c r="I83" s="222"/>
    </row>
    <row r="84" spans="1:9" ht="13.5">
      <c r="A84" s="24"/>
      <c r="B84" s="223"/>
      <c r="C84" s="223"/>
      <c r="D84" s="223"/>
      <c r="E84" s="223"/>
      <c r="F84" s="223"/>
      <c r="G84" s="223"/>
      <c r="H84" s="222"/>
      <c r="I84" s="222"/>
    </row>
    <row r="85" spans="1:9" ht="13.5">
      <c r="A85" s="24"/>
      <c r="B85" s="223"/>
      <c r="C85" s="223"/>
      <c r="D85" s="223"/>
      <c r="E85" s="223"/>
      <c r="F85" s="223"/>
      <c r="G85" s="223"/>
      <c r="H85" s="222"/>
      <c r="I85" s="222"/>
    </row>
    <row r="86" spans="1:9" ht="13.5">
      <c r="A86" s="24"/>
      <c r="B86" s="223"/>
      <c r="C86" s="223"/>
      <c r="D86" s="223"/>
      <c r="E86" s="223"/>
      <c r="F86" s="223"/>
      <c r="G86" s="223"/>
      <c r="H86" s="222"/>
      <c r="I86" s="222"/>
    </row>
    <row r="87" spans="1:9" ht="13.5">
      <c r="A87" s="24"/>
      <c r="B87" s="223"/>
      <c r="C87" s="223"/>
      <c r="D87" s="223"/>
      <c r="E87" s="223"/>
      <c r="F87" s="223"/>
      <c r="G87" s="223"/>
      <c r="H87" s="222"/>
      <c r="I87" s="222"/>
    </row>
    <row r="88" spans="1:9" ht="13.5">
      <c r="A88" s="24"/>
      <c r="B88" s="223"/>
      <c r="C88" s="223"/>
      <c r="D88" s="223"/>
      <c r="E88" s="223"/>
      <c r="F88" s="223"/>
      <c r="G88" s="223"/>
      <c r="H88" s="222"/>
      <c r="I88" s="222"/>
    </row>
    <row r="89" spans="1:9" ht="13.5">
      <c r="A89" s="24"/>
      <c r="B89" s="223"/>
      <c r="C89" s="223"/>
      <c r="D89" s="223"/>
      <c r="E89" s="223"/>
      <c r="F89" s="223"/>
      <c r="G89" s="223"/>
      <c r="H89" s="222"/>
      <c r="I89" s="222"/>
    </row>
    <row r="90" spans="1:9" ht="13.5">
      <c r="A90" s="24"/>
      <c r="B90" s="223"/>
      <c r="C90" s="223"/>
      <c r="D90" s="223"/>
      <c r="E90" s="223"/>
      <c r="F90" s="223"/>
      <c r="G90" s="223"/>
      <c r="H90" s="222"/>
      <c r="I90" s="222"/>
    </row>
    <row r="91" spans="1:9" ht="13.5">
      <c r="A91" s="24"/>
      <c r="B91" s="223"/>
      <c r="C91" s="223"/>
      <c r="D91" s="223"/>
      <c r="E91" s="223"/>
      <c r="F91" s="223"/>
      <c r="G91" s="223"/>
      <c r="H91" s="222"/>
      <c r="I91" s="222"/>
    </row>
    <row r="92" spans="1:9" ht="13.5">
      <c r="A92" s="24"/>
      <c r="B92" s="223"/>
      <c r="C92" s="223"/>
      <c r="D92" s="223"/>
      <c r="E92" s="223"/>
      <c r="F92" s="223"/>
      <c r="G92" s="223"/>
      <c r="H92" s="222"/>
      <c r="I92" s="222"/>
    </row>
    <row r="93" spans="1:9" ht="13.5">
      <c r="A93" s="24"/>
      <c r="B93" s="223"/>
      <c r="C93" s="223"/>
      <c r="D93" s="223"/>
      <c r="E93" s="223"/>
      <c r="F93" s="223"/>
      <c r="G93" s="223"/>
      <c r="H93" s="222"/>
      <c r="I93" s="222"/>
    </row>
    <row r="94" spans="1:9" ht="13.5">
      <c r="A94" s="224"/>
      <c r="B94" s="225"/>
      <c r="C94" s="225"/>
      <c r="D94" s="225"/>
      <c r="E94" s="225"/>
      <c r="F94" s="225"/>
      <c r="G94" s="225"/>
      <c r="H94" s="226"/>
      <c r="I94" s="226"/>
    </row>
    <row r="128" spans="1:9" ht="13.5">
      <c r="A128" s="24"/>
      <c r="B128" s="223"/>
      <c r="C128" s="223"/>
      <c r="D128" s="223"/>
      <c r="E128" s="223"/>
      <c r="F128" s="223"/>
      <c r="G128" s="223"/>
      <c r="H128" s="222"/>
      <c r="I128" s="222"/>
    </row>
    <row r="129" spans="1:9" ht="13.5">
      <c r="A129" s="24"/>
      <c r="B129" s="223"/>
      <c r="C129" s="223"/>
      <c r="D129" s="223"/>
      <c r="E129" s="223"/>
      <c r="F129" s="223"/>
      <c r="G129" s="223"/>
      <c r="H129" s="222"/>
      <c r="I129" s="222"/>
    </row>
    <row r="130" spans="1:9" ht="13.5">
      <c r="A130" s="224"/>
      <c r="B130" s="225"/>
      <c r="C130" s="225"/>
      <c r="D130" s="225"/>
      <c r="E130" s="225"/>
      <c r="F130" s="225"/>
      <c r="G130" s="225"/>
      <c r="H130" s="226"/>
      <c r="I130" s="226"/>
    </row>
  </sheetData>
  <mergeCells count="1">
    <mergeCell ref="A3:G3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 topLeftCell="A1">
      <selection activeCell="H19" sqref="H19:J19"/>
    </sheetView>
  </sheetViews>
  <sheetFormatPr defaultColWidth="8.88671875" defaultRowHeight="13.5"/>
  <cols>
    <col min="1" max="1" width="78.77734375" style="120" customWidth="1"/>
  </cols>
  <sheetData>
    <row r="3" ht="27">
      <c r="A3" s="116" t="s">
        <v>222</v>
      </c>
    </row>
    <row r="4" ht="18.75">
      <c r="A4" s="117"/>
    </row>
    <row r="5" ht="18.75">
      <c r="A5" s="117" t="s">
        <v>223</v>
      </c>
    </row>
    <row r="6" ht="18.75">
      <c r="A6" s="117" t="s">
        <v>291</v>
      </c>
    </row>
    <row r="7" spans="1:11" ht="18.75">
      <c r="A7" s="117" t="s">
        <v>224</v>
      </c>
      <c r="K7">
        <f>K8+K12+K14+K17+K18+K19</f>
        <v>0</v>
      </c>
    </row>
    <row r="8" ht="18.75">
      <c r="A8" s="117" t="s">
        <v>225</v>
      </c>
    </row>
    <row r="9" ht="18.75">
      <c r="A9" s="117" t="s">
        <v>226</v>
      </c>
    </row>
    <row r="10" ht="18.75">
      <c r="A10" s="117" t="s">
        <v>227</v>
      </c>
    </row>
    <row r="11" ht="18.75">
      <c r="A11" s="117" t="s">
        <v>228</v>
      </c>
    </row>
    <row r="12" ht="18.75">
      <c r="A12" s="117"/>
    </row>
    <row r="13" ht="18.75">
      <c r="A13" s="118" t="s">
        <v>292</v>
      </c>
    </row>
    <row r="14" ht="18.75">
      <c r="A14" s="117"/>
    </row>
    <row r="15" ht="14.25">
      <c r="A15" s="119" t="s">
        <v>283</v>
      </c>
    </row>
    <row r="16" ht="14.25">
      <c r="A16" s="164" t="s">
        <v>254</v>
      </c>
    </row>
    <row r="17" ht="14.25">
      <c r="A17" s="164" t="s">
        <v>284</v>
      </c>
    </row>
    <row r="18" ht="18.75">
      <c r="A18" s="117"/>
    </row>
    <row r="19" ht="18.75">
      <c r="A19" s="117"/>
    </row>
    <row r="20" ht="18.75">
      <c r="A20" s="117"/>
    </row>
    <row r="21" ht="18.75">
      <c r="A21" s="117"/>
    </row>
    <row r="22" ht="18.75">
      <c r="A22" s="117"/>
    </row>
    <row r="23" ht="18.75">
      <c r="A23" s="117"/>
    </row>
    <row r="24" ht="18.75">
      <c r="A24" s="117"/>
    </row>
    <row r="25" ht="18.75">
      <c r="A25" s="117"/>
    </row>
    <row r="26" ht="18.75">
      <c r="A26" s="117"/>
    </row>
    <row r="27" ht="18.75">
      <c r="A27" s="117"/>
    </row>
    <row r="28" ht="18.75">
      <c r="A28" s="117"/>
    </row>
    <row r="29" ht="18.75">
      <c r="A29" s="1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SheetLayoutView="100" workbookViewId="0" topLeftCell="A1">
      <selection activeCell="P12" sqref="P12"/>
    </sheetView>
  </sheetViews>
  <sheetFormatPr defaultColWidth="8.88671875" defaultRowHeight="13.5"/>
  <cols>
    <col min="1" max="2" width="3.77734375" style="11" customWidth="1"/>
    <col min="3" max="3" width="13.5546875" style="11" customWidth="1"/>
    <col min="4" max="5" width="9.77734375" style="11" customWidth="1"/>
    <col min="6" max="7" width="8.77734375" style="11" customWidth="1"/>
    <col min="8" max="9" width="3.77734375" style="11" customWidth="1"/>
    <col min="10" max="10" width="13.5546875" style="11" customWidth="1"/>
    <col min="11" max="12" width="9.77734375" style="11" customWidth="1"/>
    <col min="13" max="13" width="8.77734375" style="11" customWidth="1"/>
    <col min="14" max="14" width="7.99609375" style="11" customWidth="1"/>
    <col min="15" max="15" width="8.88671875" style="11" customWidth="1"/>
    <col min="16" max="16384" width="8.88671875" style="4" customWidth="1"/>
  </cols>
  <sheetData>
    <row r="1" spans="1:14" ht="40.5" customHeight="1">
      <c r="A1" s="261" t="s">
        <v>324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ht="19.5" customHeight="1"/>
    <row r="3" spans="1:14" ht="13.5">
      <c r="A3" s="262" t="s">
        <v>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5" s="14" customFormat="1" ht="24.95" customHeight="1">
      <c r="A4" s="263" t="s">
        <v>5</v>
      </c>
      <c r="B4" s="264"/>
      <c r="C4" s="264"/>
      <c r="D4" s="264"/>
      <c r="E4" s="264"/>
      <c r="F4" s="264"/>
      <c r="G4" s="264"/>
      <c r="H4" s="265" t="s">
        <v>6</v>
      </c>
      <c r="I4" s="265"/>
      <c r="J4" s="265"/>
      <c r="K4" s="265"/>
      <c r="L4" s="265"/>
      <c r="M4" s="265"/>
      <c r="N4" s="266"/>
      <c r="O4" s="13"/>
    </row>
    <row r="5" spans="1:15" s="14" customFormat="1" ht="24.95" customHeight="1">
      <c r="A5" s="274" t="s">
        <v>20</v>
      </c>
      <c r="B5" s="269" t="s">
        <v>21</v>
      </c>
      <c r="C5" s="269" t="s">
        <v>22</v>
      </c>
      <c r="D5" s="267" t="s">
        <v>339</v>
      </c>
      <c r="E5" s="267" t="s">
        <v>340</v>
      </c>
      <c r="F5" s="269" t="s">
        <v>23</v>
      </c>
      <c r="G5" s="269"/>
      <c r="H5" s="269" t="s">
        <v>20</v>
      </c>
      <c r="I5" s="269" t="s">
        <v>21</v>
      </c>
      <c r="J5" s="269" t="s">
        <v>22</v>
      </c>
      <c r="K5" s="267" t="s">
        <v>339</v>
      </c>
      <c r="L5" s="267" t="s">
        <v>340</v>
      </c>
      <c r="M5" s="269" t="s">
        <v>23</v>
      </c>
      <c r="N5" s="270"/>
      <c r="O5" s="13"/>
    </row>
    <row r="6" spans="1:15" s="14" customFormat="1" ht="24.95" customHeight="1">
      <c r="A6" s="275"/>
      <c r="B6" s="268"/>
      <c r="C6" s="268"/>
      <c r="D6" s="268"/>
      <c r="E6" s="268"/>
      <c r="F6" s="205" t="s">
        <v>7</v>
      </c>
      <c r="G6" s="205" t="s">
        <v>252</v>
      </c>
      <c r="H6" s="268"/>
      <c r="I6" s="268"/>
      <c r="J6" s="268"/>
      <c r="K6" s="268"/>
      <c r="L6" s="268"/>
      <c r="M6" s="133" t="s">
        <v>7</v>
      </c>
      <c r="N6" s="161" t="s">
        <v>252</v>
      </c>
      <c r="O6" s="13"/>
    </row>
    <row r="7" spans="1:15" s="16" customFormat="1" ht="24.95" customHeight="1">
      <c r="A7" s="276" t="s">
        <v>8</v>
      </c>
      <c r="B7" s="277"/>
      <c r="C7" s="277"/>
      <c r="D7" s="40">
        <f>SUM(D8,D12,D14,D10,D16,D18)</f>
        <v>44626376</v>
      </c>
      <c r="E7" s="40">
        <f>SUM(E8,E10,E12,E14,E16,E18)</f>
        <v>44626650</v>
      </c>
      <c r="F7" s="40">
        <f aca="true" t="shared" si="0" ref="F7:F19">SUM(D7-E7)</f>
        <v>-274</v>
      </c>
      <c r="G7" s="207">
        <f>E7/D7*100</f>
        <v>100.00061398667013</v>
      </c>
      <c r="H7" s="277" t="s">
        <v>9</v>
      </c>
      <c r="I7" s="277"/>
      <c r="J7" s="278"/>
      <c r="K7" s="40">
        <f>K8+K12+K14+K17+K18+K19</f>
        <v>44626376</v>
      </c>
      <c r="L7" s="40">
        <f>L8+L12+L14+L17+L18+L19</f>
        <v>43973271</v>
      </c>
      <c r="M7" s="40">
        <f>SUM(K7-L7)</f>
        <v>653105</v>
      </c>
      <c r="N7" s="19">
        <f>L7/K7*100</f>
        <v>98.53650451024748</v>
      </c>
      <c r="O7" s="15"/>
    </row>
    <row r="8" spans="1:15" s="16" customFormat="1" ht="24.95" customHeight="1">
      <c r="A8" s="271" t="s">
        <v>10</v>
      </c>
      <c r="B8" s="272"/>
      <c r="C8" s="272"/>
      <c r="D8" s="41">
        <f>D9</f>
        <v>39776000</v>
      </c>
      <c r="E8" s="41">
        <f>E9</f>
        <v>39776000</v>
      </c>
      <c r="F8" s="41">
        <f t="shared" si="0"/>
        <v>0</v>
      </c>
      <c r="G8" s="206">
        <f>E8/D8*100</f>
        <v>100</v>
      </c>
      <c r="H8" s="272" t="s">
        <v>11</v>
      </c>
      <c r="I8" s="272"/>
      <c r="J8" s="273"/>
      <c r="K8" s="41">
        <f>SUM(K9:K11)</f>
        <v>36798420</v>
      </c>
      <c r="L8" s="41">
        <f>SUM(L9:L11)</f>
        <v>36798420</v>
      </c>
      <c r="M8" s="41">
        <f aca="true" t="shared" si="1" ref="M8:M18">SUM(K8-L8)</f>
        <v>0</v>
      </c>
      <c r="N8" s="20">
        <f>L8/K8*100</f>
        <v>100</v>
      </c>
      <c r="O8" s="15"/>
    </row>
    <row r="9" spans="1:15" s="16" customFormat="1" ht="24.95" customHeight="1">
      <c r="A9" s="289"/>
      <c r="B9" s="290"/>
      <c r="C9" s="198" t="s">
        <v>12</v>
      </c>
      <c r="D9" s="42">
        <f>세입!F17</f>
        <v>39776000</v>
      </c>
      <c r="E9" s="42">
        <f>세입!F18</f>
        <v>39776000</v>
      </c>
      <c r="F9" s="42">
        <f t="shared" si="0"/>
        <v>0</v>
      </c>
      <c r="G9" s="208">
        <f>E9/D9*100</f>
        <v>100</v>
      </c>
      <c r="H9" s="280"/>
      <c r="I9" s="280"/>
      <c r="J9" s="134" t="s">
        <v>13</v>
      </c>
      <c r="K9" s="42">
        <f>세출!I23</f>
        <v>33306760</v>
      </c>
      <c r="L9" s="42">
        <f>세출!I24</f>
        <v>33306760</v>
      </c>
      <c r="M9" s="42">
        <f t="shared" si="1"/>
        <v>0</v>
      </c>
      <c r="N9" s="17">
        <f>L9/K9*100</f>
        <v>100</v>
      </c>
      <c r="O9" s="15"/>
    </row>
    <row r="10" spans="1:15" s="16" customFormat="1" ht="24.95" customHeight="1">
      <c r="A10" s="288" t="s">
        <v>301</v>
      </c>
      <c r="B10" s="285"/>
      <c r="C10" s="286"/>
      <c r="D10" s="42">
        <f>D11</f>
        <v>3975000</v>
      </c>
      <c r="E10" s="42">
        <f>E11</f>
        <v>3975000</v>
      </c>
      <c r="F10" s="42">
        <f t="shared" si="0"/>
        <v>0</v>
      </c>
      <c r="G10" s="208">
        <v>100</v>
      </c>
      <c r="H10" s="280"/>
      <c r="I10" s="280"/>
      <c r="J10" s="134" t="s">
        <v>24</v>
      </c>
      <c r="K10" s="42">
        <f>세출!I32</f>
        <v>150000</v>
      </c>
      <c r="L10" s="42">
        <f>세출!I33</f>
        <v>150000</v>
      </c>
      <c r="M10" s="42">
        <f t="shared" si="1"/>
        <v>0</v>
      </c>
      <c r="N10" s="17">
        <f aca="true" t="shared" si="2" ref="N10:N16">L10/K10*100</f>
        <v>100</v>
      </c>
      <c r="O10" s="15"/>
    </row>
    <row r="11" spans="1:15" s="16" customFormat="1" ht="24.95" customHeight="1">
      <c r="A11" s="291"/>
      <c r="B11" s="292"/>
      <c r="C11" s="199" t="s">
        <v>0</v>
      </c>
      <c r="D11" s="42">
        <f>세입!I5</f>
        <v>3975000</v>
      </c>
      <c r="E11" s="42">
        <f>세입!I6</f>
        <v>3975000</v>
      </c>
      <c r="F11" s="42">
        <f t="shared" si="0"/>
        <v>0</v>
      </c>
      <c r="G11" s="208">
        <v>100</v>
      </c>
      <c r="H11" s="280"/>
      <c r="I11" s="280"/>
      <c r="J11" s="134" t="s">
        <v>14</v>
      </c>
      <c r="K11" s="42">
        <f>세출!I50</f>
        <v>3341660</v>
      </c>
      <c r="L11" s="42">
        <f>세출!I51</f>
        <v>3341660</v>
      </c>
      <c r="M11" s="42">
        <f t="shared" si="1"/>
        <v>0</v>
      </c>
      <c r="N11" s="17">
        <f t="shared" si="2"/>
        <v>100</v>
      </c>
      <c r="O11" s="15"/>
    </row>
    <row r="12" spans="1:15" s="16" customFormat="1" ht="24.95" customHeight="1">
      <c r="A12" s="284" t="s">
        <v>25</v>
      </c>
      <c r="B12" s="285"/>
      <c r="C12" s="286"/>
      <c r="D12" s="42">
        <f>D13</f>
        <v>30000</v>
      </c>
      <c r="E12" s="42">
        <f>E13</f>
        <v>30000</v>
      </c>
      <c r="F12" s="42">
        <f t="shared" si="0"/>
        <v>0</v>
      </c>
      <c r="G12" s="208">
        <f aca="true" t="shared" si="3" ref="G12:G14">E12/D12*100</f>
        <v>100</v>
      </c>
      <c r="H12" s="280" t="s">
        <v>15</v>
      </c>
      <c r="I12" s="280"/>
      <c r="J12" s="287"/>
      <c r="K12" s="42">
        <f>K13</f>
        <v>1508000</v>
      </c>
      <c r="L12" s="42">
        <f>L13</f>
        <v>1508000</v>
      </c>
      <c r="M12" s="42">
        <f t="shared" si="1"/>
        <v>0</v>
      </c>
      <c r="N12" s="17">
        <f t="shared" si="2"/>
        <v>100</v>
      </c>
      <c r="O12" s="15"/>
    </row>
    <row r="13" spans="1:15" s="16" customFormat="1" ht="24.95" customHeight="1">
      <c r="A13" s="284"/>
      <c r="B13" s="286"/>
      <c r="C13" s="208" t="s">
        <v>25</v>
      </c>
      <c r="D13" s="42">
        <f>세입!I44</f>
        <v>30000</v>
      </c>
      <c r="E13" s="42">
        <f>세입!I45</f>
        <v>30000</v>
      </c>
      <c r="F13" s="42">
        <f t="shared" si="0"/>
        <v>0</v>
      </c>
      <c r="G13" s="208">
        <f t="shared" si="3"/>
        <v>100</v>
      </c>
      <c r="H13" s="280"/>
      <c r="I13" s="280"/>
      <c r="J13" s="134" t="s">
        <v>15</v>
      </c>
      <c r="K13" s="42">
        <f>세출!I71</f>
        <v>1508000</v>
      </c>
      <c r="L13" s="42">
        <f>세출!I75</f>
        <v>1508000</v>
      </c>
      <c r="M13" s="42">
        <f t="shared" si="1"/>
        <v>0</v>
      </c>
      <c r="N13" s="17">
        <f t="shared" si="2"/>
        <v>100</v>
      </c>
      <c r="O13" s="15"/>
    </row>
    <row r="14" spans="1:15" s="16" customFormat="1" ht="24.95" customHeight="1">
      <c r="A14" s="284" t="s">
        <v>341</v>
      </c>
      <c r="B14" s="285"/>
      <c r="C14" s="286"/>
      <c r="D14" s="42">
        <f>D15</f>
        <v>803636</v>
      </c>
      <c r="E14" s="42">
        <f>E15</f>
        <v>803636</v>
      </c>
      <c r="F14" s="42">
        <f t="shared" si="0"/>
        <v>0</v>
      </c>
      <c r="G14" s="208">
        <f t="shared" si="3"/>
        <v>100</v>
      </c>
      <c r="H14" s="280" t="s">
        <v>16</v>
      </c>
      <c r="I14" s="280"/>
      <c r="J14" s="280"/>
      <c r="K14" s="42">
        <f>SUM(K15:K16)</f>
        <v>5650000</v>
      </c>
      <c r="L14" s="42">
        <f>SUM(L15:L16)</f>
        <v>5650000</v>
      </c>
      <c r="M14" s="42">
        <f t="shared" si="1"/>
        <v>0</v>
      </c>
      <c r="N14" s="17">
        <f t="shared" si="2"/>
        <v>100</v>
      </c>
      <c r="O14" s="15"/>
    </row>
    <row r="15" spans="1:15" s="16" customFormat="1" ht="24.95" customHeight="1">
      <c r="A15" s="284"/>
      <c r="B15" s="286"/>
      <c r="C15" s="208" t="s">
        <v>342</v>
      </c>
      <c r="D15" s="42">
        <f>세입!I59</f>
        <v>803636</v>
      </c>
      <c r="E15" s="42">
        <f>세입!I60</f>
        <v>803636</v>
      </c>
      <c r="F15" s="42">
        <f t="shared" si="0"/>
        <v>0</v>
      </c>
      <c r="G15" s="208">
        <v>100</v>
      </c>
      <c r="H15" s="280"/>
      <c r="I15" s="280"/>
      <c r="J15" s="134" t="s">
        <v>16</v>
      </c>
      <c r="K15" s="42">
        <f>세출!I107</f>
        <v>1635000</v>
      </c>
      <c r="L15" s="42">
        <f>세출!I108</f>
        <v>1635000</v>
      </c>
      <c r="M15" s="42">
        <f t="shared" si="1"/>
        <v>0</v>
      </c>
      <c r="N15" s="17">
        <f t="shared" si="2"/>
        <v>100</v>
      </c>
      <c r="O15" s="15"/>
    </row>
    <row r="16" spans="1:15" s="16" customFormat="1" ht="24.95" customHeight="1">
      <c r="A16" s="284" t="s">
        <v>343</v>
      </c>
      <c r="B16" s="285"/>
      <c r="C16" s="286"/>
      <c r="D16" s="42">
        <f>D17</f>
        <v>41740</v>
      </c>
      <c r="E16" s="42">
        <f>E17</f>
        <v>42014</v>
      </c>
      <c r="F16" s="42">
        <f t="shared" si="0"/>
        <v>-274</v>
      </c>
      <c r="G16" s="208">
        <v>100</v>
      </c>
      <c r="H16" s="280"/>
      <c r="I16" s="280"/>
      <c r="J16" s="134" t="s">
        <v>14</v>
      </c>
      <c r="K16" s="42">
        <f>세출!I83</f>
        <v>4015000</v>
      </c>
      <c r="L16" s="42">
        <f>세출!I84</f>
        <v>4015000</v>
      </c>
      <c r="M16" s="42">
        <f t="shared" si="1"/>
        <v>0</v>
      </c>
      <c r="N16" s="17">
        <f t="shared" si="2"/>
        <v>100</v>
      </c>
      <c r="O16" s="15"/>
    </row>
    <row r="17" spans="1:15" s="16" customFormat="1" ht="24.95" customHeight="1">
      <c r="A17" s="279"/>
      <c r="B17" s="280"/>
      <c r="C17" s="208" t="s">
        <v>344</v>
      </c>
      <c r="D17" s="42">
        <f>세입!I77</f>
        <v>41740</v>
      </c>
      <c r="E17" s="42">
        <f>세입!I78</f>
        <v>42014</v>
      </c>
      <c r="F17" s="42">
        <f t="shared" si="0"/>
        <v>-274</v>
      </c>
      <c r="G17" s="208">
        <v>100</v>
      </c>
      <c r="H17" s="280" t="s">
        <v>18</v>
      </c>
      <c r="I17" s="280"/>
      <c r="J17" s="280"/>
      <c r="K17" s="42">
        <f>세출!I116</f>
        <v>0</v>
      </c>
      <c r="L17" s="42">
        <f>세출!I117</f>
        <v>0</v>
      </c>
      <c r="M17" s="42">
        <f t="shared" si="1"/>
        <v>0</v>
      </c>
      <c r="N17" s="17">
        <v>100</v>
      </c>
      <c r="O17" s="15"/>
    </row>
    <row r="18" spans="1:15" s="16" customFormat="1" ht="24.95" customHeight="1">
      <c r="A18" s="284" t="s">
        <v>345</v>
      </c>
      <c r="B18" s="285"/>
      <c r="C18" s="286"/>
      <c r="D18" s="42">
        <f>D19</f>
        <v>0</v>
      </c>
      <c r="E18" s="42">
        <f>E19</f>
        <v>0</v>
      </c>
      <c r="F18" s="42">
        <f t="shared" si="0"/>
        <v>0</v>
      </c>
      <c r="G18" s="208"/>
      <c r="H18" s="280" t="s">
        <v>19</v>
      </c>
      <c r="I18" s="280"/>
      <c r="J18" s="287"/>
      <c r="K18" s="42">
        <f>세출!I128</f>
        <v>653105</v>
      </c>
      <c r="L18" s="42">
        <f>세출!I129</f>
        <v>0</v>
      </c>
      <c r="M18" s="42">
        <f t="shared" si="1"/>
        <v>653105</v>
      </c>
      <c r="N18" s="17">
        <f>L18/K18*100</f>
        <v>0</v>
      </c>
      <c r="O18" s="15"/>
    </row>
    <row r="19" spans="1:15" s="16" customFormat="1" ht="24.95" customHeight="1">
      <c r="A19" s="281"/>
      <c r="B19" s="282"/>
      <c r="C19" s="209" t="s">
        <v>346</v>
      </c>
      <c r="D19" s="43">
        <f>세입!I89</f>
        <v>0</v>
      </c>
      <c r="E19" s="43">
        <f>세입!I90</f>
        <v>0</v>
      </c>
      <c r="F19" s="43">
        <f t="shared" si="0"/>
        <v>0</v>
      </c>
      <c r="G19" s="209"/>
      <c r="H19" s="282" t="s">
        <v>321</v>
      </c>
      <c r="I19" s="282"/>
      <c r="J19" s="283"/>
      <c r="K19" s="43">
        <f>세출!I152</f>
        <v>16851</v>
      </c>
      <c r="L19" s="43">
        <f>세출!I153</f>
        <v>16851</v>
      </c>
      <c r="M19" s="43"/>
      <c r="N19" s="18">
        <f>L19/K19*100</f>
        <v>100</v>
      </c>
      <c r="O19" s="15"/>
    </row>
    <row r="20" spans="1:9" ht="13.5">
      <c r="A20" s="250"/>
      <c r="B20" s="250"/>
      <c r="C20" s="250"/>
      <c r="D20" s="250"/>
      <c r="E20" s="250"/>
      <c r="F20" s="250"/>
      <c r="G20" s="250"/>
      <c r="H20" s="250"/>
      <c r="I20" s="250"/>
    </row>
  </sheetData>
  <mergeCells count="39">
    <mergeCell ref="H9:I11"/>
    <mergeCell ref="H13:I13"/>
    <mergeCell ref="H15:I16"/>
    <mergeCell ref="A13:B13"/>
    <mergeCell ref="A15:B15"/>
    <mergeCell ref="H12:J12"/>
    <mergeCell ref="A12:C12"/>
    <mergeCell ref="A10:C10"/>
    <mergeCell ref="A9:B9"/>
    <mergeCell ref="A11:B11"/>
    <mergeCell ref="A17:B17"/>
    <mergeCell ref="A19:B19"/>
    <mergeCell ref="H19:J19"/>
    <mergeCell ref="H14:J14"/>
    <mergeCell ref="H17:J17"/>
    <mergeCell ref="A16:C16"/>
    <mergeCell ref="A18:C18"/>
    <mergeCell ref="A14:C14"/>
    <mergeCell ref="H18:J18"/>
    <mergeCell ref="A8:C8"/>
    <mergeCell ref="H8:J8"/>
    <mergeCell ref="A5:A6"/>
    <mergeCell ref="B5:B6"/>
    <mergeCell ref="C5:C6"/>
    <mergeCell ref="H5:H6"/>
    <mergeCell ref="I5:I6"/>
    <mergeCell ref="J5:J6"/>
    <mergeCell ref="A7:C7"/>
    <mergeCell ref="H7:J7"/>
    <mergeCell ref="A1:N1"/>
    <mergeCell ref="A3:N3"/>
    <mergeCell ref="A4:G4"/>
    <mergeCell ref="H4:N4"/>
    <mergeCell ref="K5:K6"/>
    <mergeCell ref="L5:L6"/>
    <mergeCell ref="M5:N5"/>
    <mergeCell ref="D5:D6"/>
    <mergeCell ref="E5:E6"/>
    <mergeCell ref="F5:G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7"/>
  <sheetViews>
    <sheetView workbookViewId="0" topLeftCell="A4">
      <selection activeCell="F80" sqref="F80"/>
    </sheetView>
  </sheetViews>
  <sheetFormatPr defaultColWidth="8.88671875" defaultRowHeight="18" customHeight="1"/>
  <cols>
    <col min="1" max="1" width="6.3359375" style="23" customWidth="1"/>
    <col min="2" max="2" width="6.10546875" style="23" customWidth="1"/>
    <col min="3" max="3" width="11.99609375" style="23" customWidth="1"/>
    <col min="4" max="4" width="13.21484375" style="23" customWidth="1"/>
    <col min="5" max="5" width="13.3359375" style="23" customWidth="1"/>
    <col min="6" max="6" width="12.88671875" style="23" customWidth="1"/>
    <col min="7" max="7" width="10.77734375" style="23" customWidth="1"/>
    <col min="8" max="8" width="12.6640625" style="23" bestFit="1" customWidth="1"/>
    <col min="9" max="16384" width="8.88671875" style="6" customWidth="1"/>
  </cols>
  <sheetData>
    <row r="1" ht="36" customHeight="1"/>
    <row r="2" spans="1:7" ht="31.5">
      <c r="A2" s="297" t="s">
        <v>325</v>
      </c>
      <c r="B2" s="297"/>
      <c r="C2" s="297"/>
      <c r="D2" s="297"/>
      <c r="E2" s="297"/>
      <c r="F2" s="297"/>
      <c r="G2" s="297"/>
    </row>
    <row r="3" spans="1:7" ht="33" customHeight="1">
      <c r="A3" s="22"/>
      <c r="B3" s="22"/>
      <c r="C3" s="22"/>
      <c r="D3" s="22"/>
      <c r="E3" s="22"/>
      <c r="F3" s="22"/>
      <c r="G3" s="22"/>
    </row>
    <row r="4" ht="22.5" customHeight="1"/>
    <row r="5" spans="1:9" ht="27" customHeight="1">
      <c r="A5" s="241" t="s">
        <v>27</v>
      </c>
      <c r="B5" s="24"/>
      <c r="C5" s="24"/>
      <c r="D5" s="25">
        <f>세입!I93</f>
        <v>44626650</v>
      </c>
      <c r="E5" s="241" t="s">
        <v>28</v>
      </c>
      <c r="F5" s="24"/>
      <c r="G5" s="24"/>
      <c r="H5" s="24"/>
      <c r="I5" s="242"/>
    </row>
    <row r="6" spans="1:9" ht="27" customHeight="1">
      <c r="A6" s="241" t="s">
        <v>29</v>
      </c>
      <c r="B6" s="24"/>
      <c r="C6" s="24"/>
      <c r="D6" s="25">
        <f>세출!I156</f>
        <v>43973271</v>
      </c>
      <c r="E6" s="241" t="s">
        <v>30</v>
      </c>
      <c r="F6" s="24"/>
      <c r="G6" s="24"/>
      <c r="H6" s="24"/>
      <c r="I6" s="242"/>
    </row>
    <row r="7" spans="1:9" ht="27" customHeight="1">
      <c r="A7" s="241" t="s">
        <v>31</v>
      </c>
      <c r="B7" s="24"/>
      <c r="C7" s="24"/>
      <c r="D7" s="25">
        <f>SUM(D5-D6)</f>
        <v>653379</v>
      </c>
      <c r="E7" s="241" t="s">
        <v>32</v>
      </c>
      <c r="F7" s="24"/>
      <c r="G7" s="24"/>
      <c r="H7" s="24"/>
      <c r="I7" s="242"/>
    </row>
    <row r="8" spans="1:9" ht="27" customHeight="1">
      <c r="A8" s="241" t="s">
        <v>33</v>
      </c>
      <c r="B8" s="243"/>
      <c r="C8" s="243"/>
      <c r="D8" s="244">
        <v>4432</v>
      </c>
      <c r="E8" s="245" t="s">
        <v>28</v>
      </c>
      <c r="F8" s="243"/>
      <c r="G8" s="243"/>
      <c r="H8" s="24"/>
      <c r="I8" s="242"/>
    </row>
    <row r="9" spans="1:9" ht="27" customHeight="1">
      <c r="A9" s="241" t="s">
        <v>34</v>
      </c>
      <c r="B9" s="243"/>
      <c r="C9" s="243"/>
      <c r="D9" s="246">
        <f>D7-D8</f>
        <v>648947</v>
      </c>
      <c r="E9" s="245" t="s">
        <v>35</v>
      </c>
      <c r="F9" s="243"/>
      <c r="G9" s="243"/>
      <c r="H9" s="24"/>
      <c r="I9" s="242"/>
    </row>
    <row r="10" spans="1:9" ht="33" customHeight="1">
      <c r="A10" s="24"/>
      <c r="B10" s="243"/>
      <c r="C10" s="243"/>
      <c r="D10" s="243"/>
      <c r="E10" s="243"/>
      <c r="F10" s="243"/>
      <c r="G10" s="243"/>
      <c r="H10" s="24"/>
      <c r="I10" s="242"/>
    </row>
    <row r="11" spans="1:9" ht="33" customHeight="1">
      <c r="A11" s="247" t="s">
        <v>36</v>
      </c>
      <c r="B11" s="243"/>
      <c r="C11" s="243"/>
      <c r="D11" s="243"/>
      <c r="E11" s="243"/>
      <c r="F11" s="243"/>
      <c r="G11" s="243"/>
      <c r="H11" s="24"/>
      <c r="I11" s="242"/>
    </row>
    <row r="12" spans="1:9" ht="20.1" customHeight="1" thickBot="1">
      <c r="A12" s="247"/>
      <c r="B12" s="243"/>
      <c r="C12" s="243"/>
      <c r="D12" s="243"/>
      <c r="E12" s="243"/>
      <c r="F12" s="243"/>
      <c r="G12" s="243"/>
      <c r="H12" s="24"/>
      <c r="I12" s="242"/>
    </row>
    <row r="13" spans="1:9" ht="27.95" customHeight="1">
      <c r="A13" s="24"/>
      <c r="B13" s="298" t="s">
        <v>37</v>
      </c>
      <c r="C13" s="299"/>
      <c r="D13" s="300">
        <f>D5</f>
        <v>44626650</v>
      </c>
      <c r="E13" s="301"/>
      <c r="F13" s="137" t="s">
        <v>26</v>
      </c>
      <c r="G13" s="243"/>
      <c r="H13" s="24"/>
      <c r="I13" s="242"/>
    </row>
    <row r="14" spans="1:9" ht="27.95" customHeight="1">
      <c r="A14" s="24"/>
      <c r="B14" s="302" t="s">
        <v>38</v>
      </c>
      <c r="C14" s="303"/>
      <c r="D14" s="304">
        <f>D6</f>
        <v>43973271</v>
      </c>
      <c r="E14" s="305"/>
      <c r="F14" s="138" t="s">
        <v>26</v>
      </c>
      <c r="G14" s="243"/>
      <c r="H14" s="24"/>
      <c r="I14" s="242"/>
    </row>
    <row r="15" spans="1:9" ht="27.95" customHeight="1" thickBot="1">
      <c r="A15" s="24"/>
      <c r="B15" s="293" t="s">
        <v>39</v>
      </c>
      <c r="C15" s="294"/>
      <c r="D15" s="295">
        <f>SUM(D13-D14)</f>
        <v>653379</v>
      </c>
      <c r="E15" s="296"/>
      <c r="F15" s="139" t="s">
        <v>26</v>
      </c>
      <c r="G15" s="243"/>
      <c r="H15" s="24"/>
      <c r="I15" s="242"/>
    </row>
    <row r="16" spans="1:9" ht="20.1" customHeight="1">
      <c r="A16" s="24"/>
      <c r="B16" s="243"/>
      <c r="C16" s="243"/>
      <c r="D16" s="243"/>
      <c r="E16" s="243"/>
      <c r="F16" s="243"/>
      <c r="G16" s="243"/>
      <c r="H16" s="24"/>
      <c r="I16" s="242"/>
    </row>
    <row r="17" spans="1:9" ht="33" customHeight="1">
      <c r="A17" s="241" t="s">
        <v>40</v>
      </c>
      <c r="B17" s="243"/>
      <c r="C17" s="243"/>
      <c r="D17" s="243"/>
      <c r="E17" s="243"/>
      <c r="F17" s="243"/>
      <c r="G17" s="243"/>
      <c r="H17" s="24"/>
      <c r="I17" s="242"/>
    </row>
    <row r="18" spans="1:9" ht="20.1" customHeight="1" thickBot="1">
      <c r="A18" s="24"/>
      <c r="B18" s="243"/>
      <c r="C18" s="243"/>
      <c r="D18" s="243"/>
      <c r="E18" s="243"/>
      <c r="F18" s="243"/>
      <c r="G18" s="243"/>
      <c r="H18" s="24"/>
      <c r="I18" s="242"/>
    </row>
    <row r="19" spans="1:9" ht="33" customHeight="1">
      <c r="A19" s="24"/>
      <c r="B19" s="140" t="s">
        <v>41</v>
      </c>
      <c r="C19" s="141" t="s">
        <v>42</v>
      </c>
      <c r="D19" s="141" t="s">
        <v>43</v>
      </c>
      <c r="E19" s="141" t="s">
        <v>44</v>
      </c>
      <c r="F19" s="142" t="s">
        <v>45</v>
      </c>
      <c r="G19" s="243"/>
      <c r="H19" s="24"/>
      <c r="I19" s="242"/>
    </row>
    <row r="20" spans="1:9" ht="36.75" customHeight="1">
      <c r="A20" s="24"/>
      <c r="B20" s="143">
        <v>1</v>
      </c>
      <c r="C20" s="144" t="s">
        <v>260</v>
      </c>
      <c r="D20" s="145" t="s">
        <v>259</v>
      </c>
      <c r="E20" s="146" t="s">
        <v>46</v>
      </c>
      <c r="F20" s="147">
        <v>4432</v>
      </c>
      <c r="G20" s="243"/>
      <c r="H20" s="24"/>
      <c r="I20" s="242"/>
    </row>
    <row r="21" spans="1:9" ht="36.75" customHeight="1">
      <c r="A21" s="24"/>
      <c r="B21" s="148">
        <v>2</v>
      </c>
      <c r="C21" s="149" t="s">
        <v>258</v>
      </c>
      <c r="D21" s="150" t="s">
        <v>259</v>
      </c>
      <c r="E21" s="151" t="s">
        <v>347</v>
      </c>
      <c r="F21" s="152">
        <v>648947</v>
      </c>
      <c r="G21" s="243"/>
      <c r="H21" s="24"/>
      <c r="I21" s="242"/>
    </row>
    <row r="22" spans="1:9" ht="36.75" customHeight="1" thickBot="1">
      <c r="A22" s="24"/>
      <c r="B22" s="153">
        <v>3</v>
      </c>
      <c r="C22" s="154" t="s">
        <v>290</v>
      </c>
      <c r="D22" s="155" t="s">
        <v>289</v>
      </c>
      <c r="E22" s="156" t="s">
        <v>47</v>
      </c>
      <c r="F22" s="157">
        <v>489870</v>
      </c>
      <c r="G22" s="243"/>
      <c r="H22" s="24"/>
      <c r="I22" s="242"/>
    </row>
    <row r="23" spans="1:9" ht="33" customHeight="1">
      <c r="A23" s="24"/>
      <c r="B23" s="24"/>
      <c r="C23" s="25"/>
      <c r="D23" s="24"/>
      <c r="E23" s="26"/>
      <c r="F23" s="25"/>
      <c r="G23" s="24"/>
      <c r="H23" s="24"/>
      <c r="I23" s="242"/>
    </row>
    <row r="24" spans="1:9" ht="33" customHeight="1">
      <c r="A24" s="24"/>
      <c r="B24" s="24"/>
      <c r="C24" s="25"/>
      <c r="D24" s="24"/>
      <c r="E24" s="26"/>
      <c r="F24" s="25"/>
      <c r="G24" s="24"/>
      <c r="H24" s="24"/>
      <c r="I24" s="242"/>
    </row>
    <row r="25" spans="1:9" ht="17.25" customHeight="1">
      <c r="A25" s="24"/>
      <c r="B25" s="24"/>
      <c r="C25" s="25"/>
      <c r="D25" s="24"/>
      <c r="E25" s="26"/>
      <c r="F25" s="25"/>
      <c r="G25" s="24"/>
      <c r="H25" s="24"/>
      <c r="I25" s="242"/>
    </row>
    <row r="26" spans="1:9" ht="18" customHeight="1">
      <c r="A26" s="24"/>
      <c r="B26" s="24"/>
      <c r="C26" s="24"/>
      <c r="D26" s="25"/>
      <c r="E26" s="25"/>
      <c r="F26" s="25"/>
      <c r="G26" s="25"/>
      <c r="H26" s="24"/>
      <c r="I26" s="242"/>
    </row>
    <row r="27" spans="1:9" ht="18" customHeight="1">
      <c r="A27" s="24"/>
      <c r="B27" s="24"/>
      <c r="C27" s="24"/>
      <c r="D27" s="25"/>
      <c r="E27" s="25"/>
      <c r="F27" s="25"/>
      <c r="G27" s="25"/>
      <c r="H27" s="24"/>
      <c r="I27" s="242"/>
    </row>
    <row r="28" spans="1:9" ht="18" customHeight="1">
      <c r="A28" s="24"/>
      <c r="B28" s="24"/>
      <c r="C28" s="24"/>
      <c r="D28" s="25"/>
      <c r="E28" s="25"/>
      <c r="F28" s="25"/>
      <c r="G28" s="25"/>
      <c r="H28" s="24"/>
      <c r="I28" s="242"/>
    </row>
    <row r="29" spans="1:9" ht="18" customHeight="1">
      <c r="A29" s="24"/>
      <c r="B29" s="24"/>
      <c r="C29" s="24"/>
      <c r="D29" s="25"/>
      <c r="E29" s="25"/>
      <c r="F29" s="25"/>
      <c r="G29" s="25"/>
      <c r="H29" s="24"/>
      <c r="I29" s="242"/>
    </row>
    <row r="30" spans="1:9" ht="18" customHeight="1">
      <c r="A30" s="24"/>
      <c r="B30" s="24"/>
      <c r="C30" s="24"/>
      <c r="D30" s="25"/>
      <c r="E30" s="25"/>
      <c r="F30" s="25"/>
      <c r="G30" s="25"/>
      <c r="H30" s="24"/>
      <c r="I30" s="242"/>
    </row>
    <row r="31" spans="1:9" ht="18" customHeight="1">
      <c r="A31" s="24"/>
      <c r="B31" s="24"/>
      <c r="C31" s="24"/>
      <c r="D31" s="25"/>
      <c r="E31" s="25"/>
      <c r="F31" s="25"/>
      <c r="G31" s="25"/>
      <c r="H31" s="24"/>
      <c r="I31" s="242"/>
    </row>
    <row r="32" spans="1:9" ht="18" customHeight="1">
      <c r="A32" s="24"/>
      <c r="B32" s="24"/>
      <c r="C32" s="24"/>
      <c r="D32" s="25"/>
      <c r="E32" s="25"/>
      <c r="F32" s="25"/>
      <c r="G32" s="25"/>
      <c r="H32" s="24"/>
      <c r="I32" s="242"/>
    </row>
    <row r="33" spans="1:9" ht="18" customHeight="1">
      <c r="A33" s="24"/>
      <c r="B33" s="24"/>
      <c r="C33" s="24"/>
      <c r="D33" s="25"/>
      <c r="E33" s="25"/>
      <c r="F33" s="25"/>
      <c r="G33" s="25"/>
      <c r="H33" s="24"/>
      <c r="I33" s="242"/>
    </row>
    <row r="34" spans="1:9" ht="18" customHeight="1">
      <c r="A34" s="24"/>
      <c r="B34" s="24"/>
      <c r="C34" s="24"/>
      <c r="D34" s="25"/>
      <c r="E34" s="25"/>
      <c r="F34" s="25"/>
      <c r="G34" s="25"/>
      <c r="H34" s="24"/>
      <c r="I34" s="242"/>
    </row>
    <row r="35" spans="1:9" ht="18" customHeight="1">
      <c r="A35" s="24"/>
      <c r="B35" s="24"/>
      <c r="C35" s="24"/>
      <c r="D35" s="25"/>
      <c r="E35" s="25"/>
      <c r="F35" s="25"/>
      <c r="G35" s="25"/>
      <c r="H35" s="24"/>
      <c r="I35" s="242"/>
    </row>
    <row r="36" spans="1:9" ht="18" customHeight="1">
      <c r="A36" s="24"/>
      <c r="B36" s="24"/>
      <c r="C36" s="24"/>
      <c r="D36" s="25"/>
      <c r="E36" s="25"/>
      <c r="F36" s="25"/>
      <c r="G36" s="25"/>
      <c r="H36" s="24"/>
      <c r="I36" s="242"/>
    </row>
    <row r="37" spans="1:9" ht="18" customHeight="1">
      <c r="A37" s="24"/>
      <c r="B37" s="24"/>
      <c r="C37" s="24"/>
      <c r="D37" s="25"/>
      <c r="E37" s="25"/>
      <c r="F37" s="25"/>
      <c r="G37" s="25"/>
      <c r="H37" s="24"/>
      <c r="I37" s="242"/>
    </row>
    <row r="38" spans="1:9" ht="18" customHeight="1">
      <c r="A38" s="24"/>
      <c r="B38" s="24"/>
      <c r="C38" s="24"/>
      <c r="D38" s="25"/>
      <c r="E38" s="25"/>
      <c r="F38" s="25"/>
      <c r="G38" s="25"/>
      <c r="H38" s="24"/>
      <c r="I38" s="242"/>
    </row>
    <row r="39" spans="1:9" ht="18" customHeight="1">
      <c r="A39" s="24"/>
      <c r="B39" s="24"/>
      <c r="C39" s="24"/>
      <c r="D39" s="25"/>
      <c r="E39" s="25"/>
      <c r="F39" s="25"/>
      <c r="G39" s="25"/>
      <c r="H39" s="24"/>
      <c r="I39" s="242"/>
    </row>
    <row r="40" spans="1:9" ht="18" customHeight="1">
      <c r="A40" s="24"/>
      <c r="B40" s="24"/>
      <c r="C40" s="24"/>
      <c r="D40" s="25"/>
      <c r="E40" s="25"/>
      <c r="F40" s="25"/>
      <c r="G40" s="25"/>
      <c r="H40" s="24"/>
      <c r="I40" s="242"/>
    </row>
    <row r="41" spans="1:9" ht="18" customHeight="1">
      <c r="A41" s="24"/>
      <c r="B41" s="24"/>
      <c r="C41" s="24"/>
      <c r="D41" s="25"/>
      <c r="E41" s="25"/>
      <c r="F41" s="25"/>
      <c r="G41" s="25"/>
      <c r="H41" s="24"/>
      <c r="I41" s="242"/>
    </row>
    <row r="42" spans="1:9" ht="18" customHeight="1">
      <c r="A42" s="24"/>
      <c r="B42" s="24"/>
      <c r="C42" s="24"/>
      <c r="D42" s="25"/>
      <c r="E42" s="25"/>
      <c r="F42" s="25"/>
      <c r="G42" s="25"/>
      <c r="H42" s="24"/>
      <c r="I42" s="242"/>
    </row>
    <row r="43" spans="1:9" ht="18" customHeight="1">
      <c r="A43" s="24"/>
      <c r="B43" s="24"/>
      <c r="C43" s="24"/>
      <c r="D43" s="25"/>
      <c r="E43" s="25"/>
      <c r="F43" s="25"/>
      <c r="G43" s="25"/>
      <c r="H43" s="24"/>
      <c r="I43" s="242"/>
    </row>
    <row r="44" spans="1:9" ht="18" customHeight="1">
      <c r="A44" s="24"/>
      <c r="B44" s="24"/>
      <c r="C44" s="24"/>
      <c r="D44" s="25"/>
      <c r="E44" s="25"/>
      <c r="F44" s="25"/>
      <c r="G44" s="25"/>
      <c r="H44" s="24"/>
      <c r="I44" s="242"/>
    </row>
    <row r="45" spans="1:9" ht="18" customHeight="1">
      <c r="A45" s="24"/>
      <c r="B45" s="24"/>
      <c r="C45" s="24"/>
      <c r="D45" s="25"/>
      <c r="E45" s="25"/>
      <c r="F45" s="25"/>
      <c r="G45" s="25"/>
      <c r="H45" s="24"/>
      <c r="I45" s="242"/>
    </row>
    <row r="46" spans="1:9" ht="18" customHeight="1">
      <c r="A46" s="24"/>
      <c r="B46" s="24"/>
      <c r="C46" s="24"/>
      <c r="D46" s="25"/>
      <c r="E46" s="25"/>
      <c r="F46" s="25"/>
      <c r="G46" s="25"/>
      <c r="H46" s="24"/>
      <c r="I46" s="242"/>
    </row>
    <row r="47" spans="1:9" ht="18" customHeight="1">
      <c r="A47" s="24"/>
      <c r="B47" s="24"/>
      <c r="C47" s="24"/>
      <c r="D47" s="25"/>
      <c r="E47" s="25"/>
      <c r="F47" s="25"/>
      <c r="G47" s="25"/>
      <c r="H47" s="24"/>
      <c r="I47" s="242"/>
    </row>
    <row r="48" spans="1:9" ht="18" customHeight="1">
      <c r="A48" s="24"/>
      <c r="B48" s="24"/>
      <c r="C48" s="24"/>
      <c r="D48" s="25"/>
      <c r="E48" s="25"/>
      <c r="F48" s="25"/>
      <c r="G48" s="25"/>
      <c r="H48" s="24"/>
      <c r="I48" s="242"/>
    </row>
    <row r="49" spans="1:9" ht="18" customHeight="1">
      <c r="A49" s="224"/>
      <c r="B49" s="224"/>
      <c r="C49" s="224"/>
      <c r="D49" s="248"/>
      <c r="E49" s="248"/>
      <c r="F49" s="248"/>
      <c r="G49" s="248"/>
      <c r="H49" s="224"/>
      <c r="I49" s="249"/>
    </row>
    <row r="50" spans="4:7" ht="18" customHeight="1">
      <c r="D50" s="12"/>
      <c r="E50" s="12"/>
      <c r="F50" s="12"/>
      <c r="G50" s="12"/>
    </row>
    <row r="51" spans="4:7" ht="18" customHeight="1">
      <c r="D51" s="12"/>
      <c r="E51" s="12"/>
      <c r="F51" s="12"/>
      <c r="G51" s="12"/>
    </row>
    <row r="52" spans="4:7" ht="18" customHeight="1">
      <c r="D52" s="12"/>
      <c r="E52" s="12"/>
      <c r="F52" s="12"/>
      <c r="G52" s="12"/>
    </row>
    <row r="53" spans="4:7" ht="18" customHeight="1">
      <c r="D53" s="12"/>
      <c r="E53" s="12"/>
      <c r="F53" s="12"/>
      <c r="G53" s="12"/>
    </row>
    <row r="54" spans="4:7" ht="18" customHeight="1">
      <c r="D54" s="12"/>
      <c r="E54" s="12"/>
      <c r="F54" s="12"/>
      <c r="G54" s="12"/>
    </row>
    <row r="55" spans="4:7" ht="18" customHeight="1">
      <c r="D55" s="12"/>
      <c r="E55" s="12"/>
      <c r="F55" s="12"/>
      <c r="G55" s="12"/>
    </row>
    <row r="56" spans="4:7" ht="18" customHeight="1">
      <c r="D56" s="12"/>
      <c r="E56" s="12"/>
      <c r="F56" s="12"/>
      <c r="G56" s="12"/>
    </row>
    <row r="57" spans="4:7" ht="18" customHeight="1">
      <c r="D57" s="12"/>
      <c r="E57" s="12"/>
      <c r="F57" s="12"/>
      <c r="G57" s="12"/>
    </row>
    <row r="58" spans="4:7" ht="18" customHeight="1">
      <c r="D58" s="12"/>
      <c r="E58" s="12"/>
      <c r="F58" s="12"/>
      <c r="G58" s="12"/>
    </row>
    <row r="59" spans="4:7" ht="18" customHeight="1">
      <c r="D59" s="12"/>
      <c r="E59" s="12"/>
      <c r="F59" s="12"/>
      <c r="G59" s="12"/>
    </row>
    <row r="60" spans="4:7" ht="18" customHeight="1">
      <c r="D60" s="12"/>
      <c r="E60" s="12"/>
      <c r="F60" s="12"/>
      <c r="G60" s="12"/>
    </row>
    <row r="61" spans="4:7" ht="18" customHeight="1">
      <c r="D61" s="12"/>
      <c r="E61" s="12"/>
      <c r="F61" s="12"/>
      <c r="G61" s="12"/>
    </row>
    <row r="62" spans="4:7" ht="18" customHeight="1">
      <c r="D62" s="12"/>
      <c r="E62" s="12"/>
      <c r="F62" s="12"/>
      <c r="G62" s="12"/>
    </row>
    <row r="63" spans="4:7" ht="18" customHeight="1">
      <c r="D63" s="12"/>
      <c r="E63" s="12"/>
      <c r="F63" s="12"/>
      <c r="G63" s="12"/>
    </row>
    <row r="64" spans="4:7" ht="18" customHeight="1">
      <c r="D64" s="12"/>
      <c r="E64" s="12"/>
      <c r="F64" s="12"/>
      <c r="G64" s="12"/>
    </row>
    <row r="65" spans="4:7" ht="18" customHeight="1">
      <c r="D65" s="12"/>
      <c r="E65" s="12"/>
      <c r="F65" s="12"/>
      <c r="G65" s="12"/>
    </row>
    <row r="66" spans="4:7" ht="18" customHeight="1">
      <c r="D66" s="12"/>
      <c r="E66" s="12"/>
      <c r="F66" s="12"/>
      <c r="G66" s="12"/>
    </row>
    <row r="67" spans="4:7" ht="18" customHeight="1">
      <c r="D67" s="12"/>
      <c r="E67" s="12"/>
      <c r="F67" s="12"/>
      <c r="G67" s="12"/>
    </row>
    <row r="68" spans="4:7" ht="18" customHeight="1">
      <c r="D68" s="12"/>
      <c r="E68" s="12"/>
      <c r="F68" s="12"/>
      <c r="G68" s="12"/>
    </row>
    <row r="69" spans="4:7" ht="18" customHeight="1">
      <c r="D69" s="12"/>
      <c r="E69" s="12"/>
      <c r="F69" s="12"/>
      <c r="G69" s="12"/>
    </row>
    <row r="70" spans="4:7" ht="18" customHeight="1">
      <c r="D70" s="12"/>
      <c r="E70" s="12"/>
      <c r="F70" s="12"/>
      <c r="G70" s="12"/>
    </row>
    <row r="71" spans="4:7" ht="18" customHeight="1">
      <c r="D71" s="12"/>
      <c r="E71" s="12"/>
      <c r="F71" s="12"/>
      <c r="G71" s="12"/>
    </row>
    <row r="72" spans="4:7" ht="18" customHeight="1">
      <c r="D72" s="12"/>
      <c r="E72" s="12"/>
      <c r="F72" s="12"/>
      <c r="G72" s="12"/>
    </row>
    <row r="73" spans="4:7" ht="18" customHeight="1">
      <c r="D73" s="12"/>
      <c r="E73" s="12"/>
      <c r="F73" s="12"/>
      <c r="G73" s="12"/>
    </row>
    <row r="74" spans="4:7" ht="18" customHeight="1">
      <c r="D74" s="12"/>
      <c r="E74" s="12"/>
      <c r="F74" s="12"/>
      <c r="G74" s="12"/>
    </row>
    <row r="75" spans="4:7" ht="18" customHeight="1">
      <c r="D75" s="12"/>
      <c r="E75" s="12"/>
      <c r="F75" s="12"/>
      <c r="G75" s="12"/>
    </row>
    <row r="76" spans="4:7" ht="18" customHeight="1">
      <c r="D76" s="12"/>
      <c r="E76" s="12"/>
      <c r="F76" s="12"/>
      <c r="G76" s="12"/>
    </row>
    <row r="77" spans="1:9" ht="18" customHeight="1">
      <c r="A77" s="24"/>
      <c r="B77" s="24"/>
      <c r="C77" s="24"/>
      <c r="D77" s="25"/>
      <c r="E77" s="25"/>
      <c r="F77" s="25"/>
      <c r="G77" s="25"/>
      <c r="H77" s="24"/>
      <c r="I77" s="242"/>
    </row>
    <row r="78" spans="1:9" ht="18" customHeight="1">
      <c r="A78" s="24"/>
      <c r="B78" s="24"/>
      <c r="C78" s="24"/>
      <c r="D78" s="25"/>
      <c r="E78" s="25"/>
      <c r="F78" s="25"/>
      <c r="G78" s="25"/>
      <c r="H78" s="24"/>
      <c r="I78" s="242"/>
    </row>
    <row r="79" spans="1:9" ht="18" customHeight="1">
      <c r="A79" s="24"/>
      <c r="B79" s="24"/>
      <c r="C79" s="24"/>
      <c r="D79" s="25"/>
      <c r="E79" s="25"/>
      <c r="F79" s="25"/>
      <c r="G79" s="25"/>
      <c r="H79" s="24"/>
      <c r="I79" s="242"/>
    </row>
    <row r="80" spans="1:9" ht="18" customHeight="1">
      <c r="A80" s="24"/>
      <c r="B80" s="24"/>
      <c r="C80" s="24"/>
      <c r="D80" s="25"/>
      <c r="E80" s="25"/>
      <c r="F80" s="25"/>
      <c r="G80" s="25"/>
      <c r="H80" s="24"/>
      <c r="I80" s="242"/>
    </row>
    <row r="81" spans="1:9" ht="18" customHeight="1">
      <c r="A81" s="24"/>
      <c r="B81" s="24"/>
      <c r="C81" s="24"/>
      <c r="D81" s="25"/>
      <c r="E81" s="25"/>
      <c r="F81" s="25"/>
      <c r="G81" s="25"/>
      <c r="H81" s="24"/>
      <c r="I81" s="242"/>
    </row>
    <row r="82" spans="1:9" ht="18" customHeight="1">
      <c r="A82" s="24"/>
      <c r="B82" s="24"/>
      <c r="C82" s="24"/>
      <c r="D82" s="25"/>
      <c r="E82" s="25"/>
      <c r="F82" s="25"/>
      <c r="G82" s="25"/>
      <c r="H82" s="24"/>
      <c r="I82" s="242"/>
    </row>
    <row r="83" spans="1:9" ht="18" customHeight="1">
      <c r="A83" s="24"/>
      <c r="B83" s="24"/>
      <c r="C83" s="24"/>
      <c r="D83" s="25"/>
      <c r="E83" s="25"/>
      <c r="F83" s="25"/>
      <c r="G83" s="25"/>
      <c r="H83" s="24"/>
      <c r="I83" s="242"/>
    </row>
    <row r="84" spans="1:9" ht="18" customHeight="1">
      <c r="A84" s="24"/>
      <c r="B84" s="24"/>
      <c r="C84" s="24"/>
      <c r="D84" s="25"/>
      <c r="E84" s="25"/>
      <c r="F84" s="25"/>
      <c r="G84" s="25"/>
      <c r="H84" s="24"/>
      <c r="I84" s="242"/>
    </row>
    <row r="85" spans="1:9" ht="18" customHeight="1">
      <c r="A85" s="24"/>
      <c r="B85" s="24"/>
      <c r="C85" s="24"/>
      <c r="D85" s="25"/>
      <c r="E85" s="25"/>
      <c r="F85" s="25"/>
      <c r="G85" s="25"/>
      <c r="H85" s="24"/>
      <c r="I85" s="242"/>
    </row>
    <row r="86" spans="1:9" ht="18" customHeight="1">
      <c r="A86" s="24"/>
      <c r="B86" s="24"/>
      <c r="C86" s="24"/>
      <c r="D86" s="25"/>
      <c r="E86" s="25"/>
      <c r="F86" s="25"/>
      <c r="G86" s="25"/>
      <c r="H86" s="24"/>
      <c r="I86" s="242"/>
    </row>
    <row r="87" spans="1:9" ht="18" customHeight="1">
      <c r="A87" s="24"/>
      <c r="B87" s="24"/>
      <c r="C87" s="24"/>
      <c r="D87" s="25"/>
      <c r="E87" s="25"/>
      <c r="F87" s="25"/>
      <c r="G87" s="25"/>
      <c r="H87" s="24"/>
      <c r="I87" s="242"/>
    </row>
    <row r="88" spans="1:9" ht="18" customHeight="1">
      <c r="A88" s="24"/>
      <c r="B88" s="24"/>
      <c r="C88" s="24"/>
      <c r="D88" s="25"/>
      <c r="E88" s="25"/>
      <c r="F88" s="25"/>
      <c r="G88" s="25"/>
      <c r="H88" s="24"/>
      <c r="I88" s="242"/>
    </row>
    <row r="89" spans="1:9" ht="18" customHeight="1">
      <c r="A89" s="24"/>
      <c r="B89" s="24"/>
      <c r="C89" s="24"/>
      <c r="D89" s="25"/>
      <c r="E89" s="25"/>
      <c r="F89" s="25"/>
      <c r="G89" s="25"/>
      <c r="H89" s="24"/>
      <c r="I89" s="242"/>
    </row>
    <row r="90" spans="1:9" ht="18" customHeight="1">
      <c r="A90" s="24"/>
      <c r="B90" s="24"/>
      <c r="C90" s="24"/>
      <c r="D90" s="25"/>
      <c r="E90" s="25"/>
      <c r="F90" s="25"/>
      <c r="G90" s="25"/>
      <c r="H90" s="24"/>
      <c r="I90" s="242"/>
    </row>
    <row r="91" spans="1:9" ht="18" customHeight="1">
      <c r="A91" s="24"/>
      <c r="B91" s="24"/>
      <c r="C91" s="24"/>
      <c r="D91" s="25"/>
      <c r="E91" s="25"/>
      <c r="F91" s="25"/>
      <c r="G91" s="25"/>
      <c r="H91" s="24"/>
      <c r="I91" s="242"/>
    </row>
    <row r="92" spans="1:9" ht="18" customHeight="1">
      <c r="A92" s="24"/>
      <c r="B92" s="24"/>
      <c r="C92" s="24"/>
      <c r="D92" s="25"/>
      <c r="E92" s="25"/>
      <c r="F92" s="25"/>
      <c r="G92" s="25"/>
      <c r="H92" s="24"/>
      <c r="I92" s="242"/>
    </row>
    <row r="93" spans="1:9" ht="18" customHeight="1">
      <c r="A93" s="24"/>
      <c r="B93" s="24"/>
      <c r="C93" s="24"/>
      <c r="D93" s="25"/>
      <c r="E93" s="25"/>
      <c r="F93" s="25"/>
      <c r="G93" s="25"/>
      <c r="H93" s="24"/>
      <c r="I93" s="242"/>
    </row>
    <row r="94" spans="1:9" ht="18" customHeight="1">
      <c r="A94" s="224"/>
      <c r="B94" s="224"/>
      <c r="C94" s="224"/>
      <c r="D94" s="248"/>
      <c r="E94" s="248"/>
      <c r="F94" s="248"/>
      <c r="G94" s="248"/>
      <c r="H94" s="224"/>
      <c r="I94" s="249"/>
    </row>
    <row r="95" spans="4:7" ht="18" customHeight="1">
      <c r="D95" s="12"/>
      <c r="E95" s="12"/>
      <c r="F95" s="12"/>
      <c r="G95" s="12"/>
    </row>
    <row r="96" spans="4:7" ht="18" customHeight="1">
      <c r="D96" s="12"/>
      <c r="E96" s="12"/>
      <c r="F96" s="12"/>
      <c r="G96" s="12"/>
    </row>
    <row r="97" spans="4:7" ht="18" customHeight="1">
      <c r="D97" s="12"/>
      <c r="E97" s="12"/>
      <c r="F97" s="12"/>
      <c r="G97" s="12"/>
    </row>
    <row r="98" spans="4:7" ht="18" customHeight="1">
      <c r="D98" s="12"/>
      <c r="E98" s="12"/>
      <c r="F98" s="12"/>
      <c r="G98" s="12"/>
    </row>
    <row r="99" spans="4:7" ht="18" customHeight="1">
      <c r="D99" s="12"/>
      <c r="E99" s="12"/>
      <c r="F99" s="12"/>
      <c r="G99" s="12"/>
    </row>
    <row r="100" spans="4:7" ht="18" customHeight="1">
      <c r="D100" s="12"/>
      <c r="E100" s="12"/>
      <c r="F100" s="12"/>
      <c r="G100" s="12"/>
    </row>
    <row r="101" spans="4:7" ht="18" customHeight="1">
      <c r="D101" s="12"/>
      <c r="E101" s="12"/>
      <c r="F101" s="12"/>
      <c r="G101" s="12"/>
    </row>
    <row r="102" spans="4:7" ht="18" customHeight="1">
      <c r="D102" s="12"/>
      <c r="E102" s="12"/>
      <c r="F102" s="12"/>
      <c r="G102" s="12"/>
    </row>
    <row r="103" spans="4:7" ht="18" customHeight="1">
      <c r="D103" s="12"/>
      <c r="E103" s="12"/>
      <c r="F103" s="12"/>
      <c r="G103" s="12"/>
    </row>
    <row r="104" spans="4:7" ht="18" customHeight="1">
      <c r="D104" s="12"/>
      <c r="E104" s="12"/>
      <c r="F104" s="12"/>
      <c r="G104" s="12"/>
    </row>
    <row r="105" spans="4:7" ht="18" customHeight="1">
      <c r="D105" s="12"/>
      <c r="E105" s="12"/>
      <c r="F105" s="12"/>
      <c r="G105" s="12"/>
    </row>
    <row r="106" spans="4:7" ht="18" customHeight="1">
      <c r="D106" s="12"/>
      <c r="E106" s="12"/>
      <c r="F106" s="12"/>
      <c r="G106" s="12"/>
    </row>
    <row r="107" spans="4:7" ht="18" customHeight="1">
      <c r="D107" s="12"/>
      <c r="E107" s="12"/>
      <c r="F107" s="12"/>
      <c r="G107" s="12"/>
    </row>
    <row r="108" spans="4:7" ht="18" customHeight="1">
      <c r="D108" s="12"/>
      <c r="E108" s="12"/>
      <c r="F108" s="12"/>
      <c r="G108" s="12"/>
    </row>
    <row r="109" spans="4:7" ht="18" customHeight="1">
      <c r="D109" s="12"/>
      <c r="E109" s="12"/>
      <c r="F109" s="12"/>
      <c r="G109" s="12"/>
    </row>
    <row r="110" spans="4:7" ht="18" customHeight="1">
      <c r="D110" s="12"/>
      <c r="E110" s="12"/>
      <c r="F110" s="12"/>
      <c r="G110" s="12"/>
    </row>
    <row r="111" spans="4:7" ht="18" customHeight="1">
      <c r="D111" s="12"/>
      <c r="E111" s="12"/>
      <c r="F111" s="12"/>
      <c r="G111" s="12"/>
    </row>
    <row r="112" spans="4:7" ht="18" customHeight="1">
      <c r="D112" s="12"/>
      <c r="E112" s="12"/>
      <c r="F112" s="12"/>
      <c r="G112" s="12"/>
    </row>
    <row r="113" spans="4:7" ht="18" customHeight="1">
      <c r="D113" s="12"/>
      <c r="E113" s="12"/>
      <c r="F113" s="12"/>
      <c r="G113" s="12"/>
    </row>
    <row r="114" spans="4:7" ht="18" customHeight="1">
      <c r="D114" s="12"/>
      <c r="E114" s="12"/>
      <c r="F114" s="12"/>
      <c r="G114" s="12"/>
    </row>
    <row r="115" spans="4:7" ht="18" customHeight="1">
      <c r="D115" s="12"/>
      <c r="E115" s="12"/>
      <c r="F115" s="12"/>
      <c r="G115" s="12"/>
    </row>
    <row r="116" spans="4:7" ht="18" customHeight="1">
      <c r="D116" s="12"/>
      <c r="E116" s="12"/>
      <c r="F116" s="12"/>
      <c r="G116" s="12"/>
    </row>
    <row r="117" spans="4:7" ht="18" customHeight="1">
      <c r="D117" s="12"/>
      <c r="E117" s="12"/>
      <c r="F117" s="12"/>
      <c r="G117" s="12"/>
    </row>
    <row r="118" spans="4:7" ht="18" customHeight="1">
      <c r="D118" s="12"/>
      <c r="E118" s="12"/>
      <c r="F118" s="12"/>
      <c r="G118" s="12"/>
    </row>
    <row r="119" spans="4:7" ht="18" customHeight="1">
      <c r="D119" s="12"/>
      <c r="E119" s="12"/>
      <c r="F119" s="12"/>
      <c r="G119" s="12"/>
    </row>
    <row r="120" spans="4:7" ht="18" customHeight="1">
      <c r="D120" s="12"/>
      <c r="E120" s="12"/>
      <c r="F120" s="12"/>
      <c r="G120" s="12"/>
    </row>
    <row r="121" spans="4:7" ht="18" customHeight="1">
      <c r="D121" s="12"/>
      <c r="E121" s="12"/>
      <c r="F121" s="12"/>
      <c r="G121" s="12"/>
    </row>
    <row r="122" spans="4:7" ht="18" customHeight="1">
      <c r="D122" s="12"/>
      <c r="E122" s="12"/>
      <c r="F122" s="12"/>
      <c r="G122" s="12"/>
    </row>
    <row r="123" spans="4:7" ht="18" customHeight="1">
      <c r="D123" s="12"/>
      <c r="E123" s="12"/>
      <c r="F123" s="12"/>
      <c r="G123" s="12"/>
    </row>
    <row r="124" spans="4:7" ht="18" customHeight="1">
      <c r="D124" s="12"/>
      <c r="E124" s="12"/>
      <c r="F124" s="12"/>
      <c r="G124" s="12"/>
    </row>
    <row r="125" spans="4:7" ht="18" customHeight="1">
      <c r="D125" s="12"/>
      <c r="E125" s="12"/>
      <c r="F125" s="12"/>
      <c r="G125" s="12"/>
    </row>
    <row r="126" spans="4:7" ht="18" customHeight="1">
      <c r="D126" s="12"/>
      <c r="E126" s="12"/>
      <c r="F126" s="12"/>
      <c r="G126" s="12"/>
    </row>
    <row r="127" spans="4:7" ht="18" customHeight="1">
      <c r="D127" s="12"/>
      <c r="E127" s="12"/>
      <c r="F127" s="12"/>
      <c r="G127" s="12"/>
    </row>
    <row r="128" spans="1:9" ht="18" customHeight="1">
      <c r="A128" s="24"/>
      <c r="B128" s="24"/>
      <c r="C128" s="24"/>
      <c r="D128" s="25"/>
      <c r="E128" s="25"/>
      <c r="F128" s="25"/>
      <c r="G128" s="25"/>
      <c r="H128" s="24"/>
      <c r="I128" s="242"/>
    </row>
    <row r="129" spans="1:9" ht="18" customHeight="1">
      <c r="A129" s="24"/>
      <c r="B129" s="24"/>
      <c r="C129" s="24"/>
      <c r="D129" s="25"/>
      <c r="E129" s="25"/>
      <c r="F129" s="25"/>
      <c r="G129" s="25"/>
      <c r="H129" s="24"/>
      <c r="I129" s="242"/>
    </row>
    <row r="130" spans="1:9" ht="18" customHeight="1">
      <c r="A130" s="224"/>
      <c r="B130" s="224"/>
      <c r="C130" s="224"/>
      <c r="D130" s="248"/>
      <c r="E130" s="248"/>
      <c r="F130" s="248"/>
      <c r="G130" s="248"/>
      <c r="H130" s="224"/>
      <c r="I130" s="249"/>
    </row>
    <row r="131" spans="4:7" ht="18" customHeight="1">
      <c r="D131" s="12"/>
      <c r="E131" s="12"/>
      <c r="F131" s="12"/>
      <c r="G131" s="12"/>
    </row>
    <row r="132" spans="4:7" ht="18" customHeight="1">
      <c r="D132" s="12"/>
      <c r="E132" s="12"/>
      <c r="F132" s="12"/>
      <c r="G132" s="12"/>
    </row>
    <row r="133" spans="4:7" ht="18" customHeight="1">
      <c r="D133" s="12"/>
      <c r="E133" s="12"/>
      <c r="F133" s="12"/>
      <c r="G133" s="12"/>
    </row>
    <row r="134" spans="4:7" ht="18" customHeight="1">
      <c r="D134" s="12"/>
      <c r="E134" s="12"/>
      <c r="F134" s="12"/>
      <c r="G134" s="12"/>
    </row>
    <row r="135" spans="4:7" ht="18" customHeight="1">
      <c r="D135" s="12"/>
      <c r="E135" s="12"/>
      <c r="F135" s="12"/>
      <c r="G135" s="12"/>
    </row>
    <row r="136" spans="4:7" ht="18" customHeight="1">
      <c r="D136" s="12"/>
      <c r="E136" s="12"/>
      <c r="F136" s="12"/>
      <c r="G136" s="12"/>
    </row>
    <row r="137" spans="4:7" ht="18" customHeight="1">
      <c r="D137" s="12"/>
      <c r="E137" s="12"/>
      <c r="F137" s="12"/>
      <c r="G137" s="12"/>
    </row>
    <row r="138" spans="4:7" ht="18" customHeight="1">
      <c r="D138" s="12"/>
      <c r="E138" s="12"/>
      <c r="F138" s="12"/>
      <c r="G138" s="12"/>
    </row>
    <row r="139" spans="4:7" ht="18" customHeight="1">
      <c r="D139" s="12"/>
      <c r="E139" s="12"/>
      <c r="F139" s="12"/>
      <c r="G139" s="12"/>
    </row>
    <row r="140" spans="4:7" ht="18" customHeight="1">
      <c r="D140" s="12"/>
      <c r="E140" s="12"/>
      <c r="F140" s="12"/>
      <c r="G140" s="12"/>
    </row>
    <row r="141" spans="4:7" ht="18" customHeight="1">
      <c r="D141" s="12"/>
      <c r="E141" s="12"/>
      <c r="F141" s="12"/>
      <c r="G141" s="12"/>
    </row>
    <row r="142" spans="4:7" ht="18" customHeight="1">
      <c r="D142" s="12"/>
      <c r="E142" s="12"/>
      <c r="F142" s="12"/>
      <c r="G142" s="12"/>
    </row>
    <row r="143" spans="4:7" ht="18" customHeight="1">
      <c r="D143" s="12"/>
      <c r="E143" s="12"/>
      <c r="F143" s="12"/>
      <c r="G143" s="12"/>
    </row>
    <row r="144" spans="4:7" ht="18" customHeight="1">
      <c r="D144" s="12"/>
      <c r="E144" s="12"/>
      <c r="F144" s="12"/>
      <c r="G144" s="12"/>
    </row>
    <row r="145" spans="4:7" ht="18" customHeight="1">
      <c r="D145" s="12"/>
      <c r="E145" s="12"/>
      <c r="F145" s="12"/>
      <c r="G145" s="12"/>
    </row>
    <row r="146" spans="4:7" ht="18" customHeight="1">
      <c r="D146" s="12"/>
      <c r="E146" s="12"/>
      <c r="F146" s="12"/>
      <c r="G146" s="12"/>
    </row>
    <row r="147" spans="4:7" ht="18" customHeight="1">
      <c r="D147" s="12"/>
      <c r="E147" s="12"/>
      <c r="F147" s="12"/>
      <c r="G147" s="12"/>
    </row>
    <row r="148" spans="4:7" ht="18" customHeight="1">
      <c r="D148" s="12"/>
      <c r="E148" s="12"/>
      <c r="F148" s="12"/>
      <c r="G148" s="12"/>
    </row>
    <row r="149" spans="4:7" ht="18" customHeight="1">
      <c r="D149" s="12"/>
      <c r="E149" s="12"/>
      <c r="F149" s="12"/>
      <c r="G149" s="12"/>
    </row>
    <row r="150" spans="4:7" ht="18" customHeight="1">
      <c r="D150" s="12"/>
      <c r="E150" s="12"/>
      <c r="F150" s="12"/>
      <c r="G150" s="12"/>
    </row>
    <row r="151" spans="4:7" ht="18" customHeight="1">
      <c r="D151" s="12"/>
      <c r="E151" s="12"/>
      <c r="F151" s="12"/>
      <c r="G151" s="12"/>
    </row>
    <row r="152" spans="4:7" ht="18" customHeight="1">
      <c r="D152" s="12"/>
      <c r="E152" s="12"/>
      <c r="F152" s="12"/>
      <c r="G152" s="12"/>
    </row>
    <row r="153" spans="4:7" ht="18" customHeight="1">
      <c r="D153" s="12"/>
      <c r="E153" s="12"/>
      <c r="F153" s="12"/>
      <c r="G153" s="12"/>
    </row>
    <row r="154" spans="4:7" ht="18" customHeight="1">
      <c r="D154" s="12"/>
      <c r="E154" s="12"/>
      <c r="F154" s="12"/>
      <c r="G154" s="12"/>
    </row>
    <row r="155" spans="4:7" ht="18" customHeight="1">
      <c r="D155" s="12"/>
      <c r="E155" s="12"/>
      <c r="F155" s="12"/>
      <c r="G155" s="12"/>
    </row>
    <row r="156" spans="4:7" ht="18" customHeight="1">
      <c r="D156" s="12"/>
      <c r="E156" s="12"/>
      <c r="F156" s="12"/>
      <c r="G156" s="12"/>
    </row>
    <row r="157" spans="4:7" ht="18" customHeight="1">
      <c r="D157" s="12"/>
      <c r="E157" s="12"/>
      <c r="F157" s="12"/>
      <c r="G157" s="12"/>
    </row>
    <row r="158" spans="4:7" ht="18" customHeight="1">
      <c r="D158" s="12"/>
      <c r="E158" s="12"/>
      <c r="F158" s="12"/>
      <c r="G158" s="12"/>
    </row>
    <row r="159" spans="4:7" ht="18" customHeight="1">
      <c r="D159" s="12"/>
      <c r="E159" s="12"/>
      <c r="F159" s="12"/>
      <c r="G159" s="12"/>
    </row>
    <row r="160" spans="4:7" ht="18" customHeight="1">
      <c r="D160" s="12"/>
      <c r="E160" s="12"/>
      <c r="F160" s="12"/>
      <c r="G160" s="12"/>
    </row>
    <row r="161" spans="4:7" ht="18" customHeight="1">
      <c r="D161" s="12"/>
      <c r="E161" s="12"/>
      <c r="F161" s="12"/>
      <c r="G161" s="12"/>
    </row>
    <row r="162" spans="4:7" ht="18" customHeight="1">
      <c r="D162" s="12"/>
      <c r="E162" s="12"/>
      <c r="F162" s="12"/>
      <c r="G162" s="12"/>
    </row>
    <row r="163" spans="4:7" ht="18" customHeight="1">
      <c r="D163" s="12"/>
      <c r="E163" s="12"/>
      <c r="F163" s="12"/>
      <c r="G163" s="12"/>
    </row>
    <row r="164" spans="4:7" ht="18" customHeight="1">
      <c r="D164" s="12"/>
      <c r="E164" s="12"/>
      <c r="F164" s="12"/>
      <c r="G164" s="12"/>
    </row>
    <row r="165" spans="4:7" ht="18" customHeight="1">
      <c r="D165" s="12"/>
      <c r="E165" s="12"/>
      <c r="F165" s="12"/>
      <c r="G165" s="12"/>
    </row>
    <row r="166" spans="4:7" ht="18" customHeight="1">
      <c r="D166" s="12"/>
      <c r="E166" s="12"/>
      <c r="F166" s="12"/>
      <c r="G166" s="12"/>
    </row>
    <row r="167" spans="4:7" ht="18" customHeight="1">
      <c r="D167" s="12"/>
      <c r="E167" s="12"/>
      <c r="F167" s="12"/>
      <c r="G167" s="12"/>
    </row>
    <row r="168" spans="4:7" ht="18" customHeight="1">
      <c r="D168" s="12"/>
      <c r="E168" s="12"/>
      <c r="F168" s="12"/>
      <c r="G168" s="12"/>
    </row>
    <row r="169" spans="4:7" ht="18" customHeight="1">
      <c r="D169" s="12"/>
      <c r="E169" s="12"/>
      <c r="F169" s="12"/>
      <c r="G169" s="12"/>
    </row>
    <row r="170" spans="4:7" ht="18" customHeight="1">
      <c r="D170" s="12"/>
      <c r="E170" s="12"/>
      <c r="F170" s="12"/>
      <c r="G170" s="12"/>
    </row>
    <row r="171" spans="4:7" ht="18" customHeight="1">
      <c r="D171" s="12"/>
      <c r="E171" s="12"/>
      <c r="F171" s="12"/>
      <c r="G171" s="12"/>
    </row>
    <row r="172" spans="4:7" ht="18" customHeight="1">
      <c r="D172" s="12"/>
      <c r="E172" s="12"/>
      <c r="F172" s="12"/>
      <c r="G172" s="12"/>
    </row>
    <row r="173" spans="4:7" ht="18" customHeight="1">
      <c r="D173" s="12"/>
      <c r="E173" s="12"/>
      <c r="F173" s="12"/>
      <c r="G173" s="12"/>
    </row>
    <row r="174" spans="4:7" ht="18" customHeight="1">
      <c r="D174" s="12"/>
      <c r="E174" s="12"/>
      <c r="F174" s="12"/>
      <c r="G174" s="12"/>
    </row>
    <row r="175" spans="4:7" ht="18" customHeight="1">
      <c r="D175" s="12"/>
      <c r="E175" s="12"/>
      <c r="F175" s="12"/>
      <c r="G175" s="12"/>
    </row>
    <row r="176" spans="4:7" ht="18" customHeight="1">
      <c r="D176" s="12"/>
      <c r="E176" s="12"/>
      <c r="F176" s="12"/>
      <c r="G176" s="12"/>
    </row>
    <row r="177" spans="4:7" ht="18" customHeight="1">
      <c r="D177" s="12"/>
      <c r="E177" s="12"/>
      <c r="F177" s="12"/>
      <c r="G177" s="12"/>
    </row>
    <row r="178" spans="4:7" ht="18" customHeight="1">
      <c r="D178" s="12"/>
      <c r="E178" s="12"/>
      <c r="F178" s="12"/>
      <c r="G178" s="12"/>
    </row>
    <row r="179" spans="4:7" ht="18" customHeight="1">
      <c r="D179" s="12"/>
      <c r="E179" s="12"/>
      <c r="F179" s="12"/>
      <c r="G179" s="12"/>
    </row>
    <row r="180" spans="4:7" ht="18" customHeight="1">
      <c r="D180" s="12"/>
      <c r="E180" s="12"/>
      <c r="F180" s="12"/>
      <c r="G180" s="12"/>
    </row>
    <row r="181" spans="4:7" ht="18" customHeight="1">
      <c r="D181" s="12"/>
      <c r="E181" s="12"/>
      <c r="F181" s="12"/>
      <c r="G181" s="12"/>
    </row>
    <row r="182" spans="4:7" ht="18" customHeight="1">
      <c r="D182" s="12"/>
      <c r="E182" s="12"/>
      <c r="F182" s="12"/>
      <c r="G182" s="12"/>
    </row>
    <row r="183" spans="4:7" ht="18" customHeight="1">
      <c r="D183" s="12"/>
      <c r="E183" s="12"/>
      <c r="F183" s="12"/>
      <c r="G183" s="12"/>
    </row>
    <row r="184" spans="4:7" ht="18" customHeight="1">
      <c r="D184" s="12"/>
      <c r="E184" s="12"/>
      <c r="F184" s="12"/>
      <c r="G184" s="12"/>
    </row>
    <row r="185" spans="4:7" ht="18" customHeight="1">
      <c r="D185" s="12"/>
      <c r="E185" s="12"/>
      <c r="F185" s="12"/>
      <c r="G185" s="12"/>
    </row>
    <row r="186" spans="4:7" ht="18" customHeight="1">
      <c r="D186" s="12"/>
      <c r="E186" s="12"/>
      <c r="F186" s="12"/>
      <c r="G186" s="12"/>
    </row>
    <row r="187" spans="4:7" ht="18" customHeight="1">
      <c r="D187" s="12"/>
      <c r="E187" s="12"/>
      <c r="F187" s="12"/>
      <c r="G187" s="12"/>
    </row>
    <row r="188" spans="4:7" ht="18" customHeight="1">
      <c r="D188" s="12"/>
      <c r="E188" s="12"/>
      <c r="F188" s="12"/>
      <c r="G188" s="12"/>
    </row>
    <row r="189" spans="4:7" ht="18" customHeight="1">
      <c r="D189" s="12"/>
      <c r="E189" s="12"/>
      <c r="F189" s="12"/>
      <c r="G189" s="12"/>
    </row>
    <row r="190" spans="4:7" ht="18" customHeight="1">
      <c r="D190" s="12"/>
      <c r="E190" s="12"/>
      <c r="F190" s="12"/>
      <c r="G190" s="12"/>
    </row>
    <row r="191" spans="4:7" ht="18" customHeight="1">
      <c r="D191" s="12"/>
      <c r="E191" s="12"/>
      <c r="F191" s="12"/>
      <c r="G191" s="12"/>
    </row>
    <row r="192" spans="4:7" ht="18" customHeight="1">
      <c r="D192" s="12"/>
      <c r="E192" s="12"/>
      <c r="F192" s="12"/>
      <c r="G192" s="12"/>
    </row>
    <row r="193" spans="4:7" ht="18" customHeight="1">
      <c r="D193" s="12"/>
      <c r="E193" s="12"/>
      <c r="F193" s="12"/>
      <c r="G193" s="12"/>
    </row>
    <row r="194" spans="4:7" ht="18" customHeight="1">
      <c r="D194" s="12"/>
      <c r="E194" s="12"/>
      <c r="F194" s="12"/>
      <c r="G194" s="12"/>
    </row>
    <row r="195" spans="4:7" ht="18" customHeight="1">
      <c r="D195" s="12"/>
      <c r="E195" s="12"/>
      <c r="F195" s="12"/>
      <c r="G195" s="12"/>
    </row>
    <row r="196" spans="4:7" ht="18" customHeight="1">
      <c r="D196" s="12"/>
      <c r="E196" s="12"/>
      <c r="F196" s="12"/>
      <c r="G196" s="12"/>
    </row>
    <row r="197" spans="4:7" ht="18" customHeight="1">
      <c r="D197" s="12"/>
      <c r="E197" s="12"/>
      <c r="F197" s="12"/>
      <c r="G197" s="12"/>
    </row>
    <row r="198" spans="4:7" ht="18" customHeight="1">
      <c r="D198" s="12"/>
      <c r="E198" s="12"/>
      <c r="F198" s="12"/>
      <c r="G198" s="12"/>
    </row>
    <row r="199" spans="4:7" ht="18" customHeight="1">
      <c r="D199" s="12"/>
      <c r="E199" s="12"/>
      <c r="F199" s="12"/>
      <c r="G199" s="12"/>
    </row>
    <row r="200" spans="4:7" ht="18" customHeight="1">
      <c r="D200" s="12"/>
      <c r="E200" s="12"/>
      <c r="F200" s="12"/>
      <c r="G200" s="12"/>
    </row>
    <row r="201" spans="4:7" ht="18" customHeight="1">
      <c r="D201" s="12"/>
      <c r="E201" s="12"/>
      <c r="F201" s="12"/>
      <c r="G201" s="12"/>
    </row>
    <row r="202" spans="4:7" ht="18" customHeight="1">
      <c r="D202" s="12"/>
      <c r="E202" s="12"/>
      <c r="F202" s="12"/>
      <c r="G202" s="12"/>
    </row>
    <row r="203" spans="4:7" ht="18" customHeight="1">
      <c r="D203" s="12"/>
      <c r="E203" s="12"/>
      <c r="F203" s="12"/>
      <c r="G203" s="12"/>
    </row>
    <row r="204" spans="4:7" ht="18" customHeight="1">
      <c r="D204" s="12"/>
      <c r="E204" s="12"/>
      <c r="F204" s="12"/>
      <c r="G204" s="12"/>
    </row>
    <row r="205" spans="4:7" ht="18" customHeight="1">
      <c r="D205" s="12"/>
      <c r="E205" s="12"/>
      <c r="F205" s="12"/>
      <c r="G205" s="12"/>
    </row>
    <row r="206" spans="4:7" ht="18" customHeight="1">
      <c r="D206" s="12"/>
      <c r="E206" s="12"/>
      <c r="F206" s="12"/>
      <c r="G206" s="12"/>
    </row>
    <row r="207" spans="4:7" ht="18" customHeight="1">
      <c r="D207" s="12"/>
      <c r="E207" s="12"/>
      <c r="F207" s="12"/>
      <c r="G207" s="12"/>
    </row>
    <row r="208" spans="4:7" ht="18" customHeight="1">
      <c r="D208" s="12"/>
      <c r="E208" s="12"/>
      <c r="F208" s="12"/>
      <c r="G208" s="12"/>
    </row>
    <row r="209" spans="4:7" ht="18" customHeight="1">
      <c r="D209" s="12"/>
      <c r="E209" s="12"/>
      <c r="F209" s="12"/>
      <c r="G209" s="12"/>
    </row>
    <row r="210" spans="4:7" ht="18" customHeight="1">
      <c r="D210" s="12"/>
      <c r="E210" s="12"/>
      <c r="F210" s="12"/>
      <c r="G210" s="12"/>
    </row>
    <row r="211" spans="4:7" ht="18" customHeight="1">
      <c r="D211" s="12"/>
      <c r="E211" s="12"/>
      <c r="F211" s="12"/>
      <c r="G211" s="12"/>
    </row>
    <row r="212" spans="4:7" ht="18" customHeight="1">
      <c r="D212" s="12"/>
      <c r="E212" s="12"/>
      <c r="F212" s="12"/>
      <c r="G212" s="12"/>
    </row>
    <row r="213" spans="4:7" ht="18" customHeight="1">
      <c r="D213" s="12"/>
      <c r="E213" s="12"/>
      <c r="F213" s="12"/>
      <c r="G213" s="12"/>
    </row>
    <row r="214" spans="4:7" ht="18" customHeight="1">
      <c r="D214" s="12"/>
      <c r="E214" s="12"/>
      <c r="F214" s="12"/>
      <c r="G214" s="12"/>
    </row>
    <row r="215" spans="4:7" ht="18" customHeight="1">
      <c r="D215" s="12"/>
      <c r="E215" s="12"/>
      <c r="F215" s="12"/>
      <c r="G215" s="12"/>
    </row>
    <row r="216" spans="4:7" ht="18" customHeight="1">
      <c r="D216" s="12"/>
      <c r="E216" s="12"/>
      <c r="F216" s="12"/>
      <c r="G216" s="12"/>
    </row>
    <row r="217" spans="4:7" ht="18" customHeight="1">
      <c r="D217" s="12"/>
      <c r="E217" s="12"/>
      <c r="F217" s="12"/>
      <c r="G217" s="12"/>
    </row>
    <row r="218" spans="4:7" ht="18" customHeight="1">
      <c r="D218" s="12"/>
      <c r="E218" s="12"/>
      <c r="F218" s="12"/>
      <c r="G218" s="12"/>
    </row>
    <row r="219" spans="4:7" ht="18" customHeight="1">
      <c r="D219" s="12"/>
      <c r="E219" s="12"/>
      <c r="F219" s="12"/>
      <c r="G219" s="12"/>
    </row>
    <row r="220" spans="4:7" ht="18" customHeight="1">
      <c r="D220" s="12"/>
      <c r="E220" s="12"/>
      <c r="F220" s="12"/>
      <c r="G220" s="12"/>
    </row>
    <row r="221" spans="4:7" ht="18" customHeight="1">
      <c r="D221" s="12"/>
      <c r="E221" s="12"/>
      <c r="F221" s="12"/>
      <c r="G221" s="12"/>
    </row>
    <row r="222" spans="4:7" ht="18" customHeight="1">
      <c r="D222" s="12"/>
      <c r="E222" s="12"/>
      <c r="F222" s="12"/>
      <c r="G222" s="12"/>
    </row>
    <row r="223" spans="4:7" ht="18" customHeight="1">
      <c r="D223" s="12"/>
      <c r="E223" s="12"/>
      <c r="F223" s="12"/>
      <c r="G223" s="12"/>
    </row>
    <row r="224" spans="4:7" ht="18" customHeight="1">
      <c r="D224" s="12"/>
      <c r="E224" s="12"/>
      <c r="F224" s="12"/>
      <c r="G224" s="12"/>
    </row>
    <row r="225" spans="4:7" ht="18" customHeight="1">
      <c r="D225" s="12"/>
      <c r="E225" s="12"/>
      <c r="F225" s="12"/>
      <c r="G225" s="12"/>
    </row>
    <row r="226" spans="4:7" ht="18" customHeight="1">
      <c r="D226" s="12"/>
      <c r="E226" s="12"/>
      <c r="F226" s="12"/>
      <c r="G226" s="12"/>
    </row>
    <row r="227" spans="4:7" ht="18" customHeight="1">
      <c r="D227" s="12"/>
      <c r="E227" s="12"/>
      <c r="F227" s="12"/>
      <c r="G227" s="12"/>
    </row>
    <row r="228" spans="4:7" ht="18" customHeight="1">
      <c r="D228" s="12"/>
      <c r="E228" s="12"/>
      <c r="F228" s="12"/>
      <c r="G228" s="12"/>
    </row>
    <row r="229" spans="4:7" ht="18" customHeight="1">
      <c r="D229" s="12"/>
      <c r="E229" s="12"/>
      <c r="F229" s="12"/>
      <c r="G229" s="12"/>
    </row>
    <row r="230" spans="4:7" ht="18" customHeight="1">
      <c r="D230" s="12"/>
      <c r="E230" s="12"/>
      <c r="F230" s="12"/>
      <c r="G230" s="12"/>
    </row>
    <row r="231" spans="4:7" ht="18" customHeight="1">
      <c r="D231" s="12"/>
      <c r="E231" s="12"/>
      <c r="F231" s="12"/>
      <c r="G231" s="12"/>
    </row>
    <row r="232" spans="4:7" ht="18" customHeight="1">
      <c r="D232" s="12"/>
      <c r="E232" s="12"/>
      <c r="F232" s="12"/>
      <c r="G232" s="12"/>
    </row>
    <row r="233" spans="4:7" ht="18" customHeight="1">
      <c r="D233" s="12"/>
      <c r="E233" s="12"/>
      <c r="F233" s="12"/>
      <c r="G233" s="12"/>
    </row>
    <row r="234" spans="4:7" ht="18" customHeight="1">
      <c r="D234" s="12"/>
      <c r="E234" s="12"/>
      <c r="F234" s="12"/>
      <c r="G234" s="12"/>
    </row>
    <row r="235" spans="4:7" ht="18" customHeight="1">
      <c r="D235" s="12"/>
      <c r="E235" s="12"/>
      <c r="F235" s="12"/>
      <c r="G235" s="12"/>
    </row>
    <row r="236" spans="4:7" ht="18" customHeight="1">
      <c r="D236" s="12"/>
      <c r="E236" s="12"/>
      <c r="F236" s="12"/>
      <c r="G236" s="12"/>
    </row>
    <row r="237" spans="4:7" ht="18" customHeight="1">
      <c r="D237" s="12"/>
      <c r="E237" s="12"/>
      <c r="F237" s="12"/>
      <c r="G237" s="12"/>
    </row>
    <row r="238" spans="4:7" ht="18" customHeight="1">
      <c r="D238" s="12"/>
      <c r="E238" s="12"/>
      <c r="F238" s="12"/>
      <c r="G238" s="12"/>
    </row>
    <row r="239" spans="4:7" ht="18" customHeight="1">
      <c r="D239" s="12"/>
      <c r="E239" s="12"/>
      <c r="F239" s="12"/>
      <c r="G239" s="12"/>
    </row>
    <row r="240" spans="4:7" ht="18" customHeight="1">
      <c r="D240" s="12"/>
      <c r="E240" s="12"/>
      <c r="F240" s="12"/>
      <c r="G240" s="12"/>
    </row>
    <row r="241" spans="4:7" ht="18" customHeight="1">
      <c r="D241" s="12"/>
      <c r="E241" s="12"/>
      <c r="F241" s="12"/>
      <c r="G241" s="12"/>
    </row>
    <row r="242" spans="4:7" ht="18" customHeight="1">
      <c r="D242" s="12"/>
      <c r="E242" s="12"/>
      <c r="F242" s="12"/>
      <c r="G242" s="12"/>
    </row>
    <row r="243" spans="4:7" ht="18" customHeight="1">
      <c r="D243" s="12"/>
      <c r="E243" s="12"/>
      <c r="F243" s="12"/>
      <c r="G243" s="12"/>
    </row>
    <row r="244" spans="4:7" ht="18" customHeight="1">
      <c r="D244" s="12"/>
      <c r="E244" s="12"/>
      <c r="F244" s="12"/>
      <c r="G244" s="12"/>
    </row>
    <row r="245" spans="4:7" ht="18" customHeight="1">
      <c r="D245" s="12"/>
      <c r="E245" s="12"/>
      <c r="F245" s="12"/>
      <c r="G245" s="12"/>
    </row>
    <row r="246" spans="4:7" ht="18" customHeight="1">
      <c r="D246" s="12"/>
      <c r="E246" s="12"/>
      <c r="F246" s="12"/>
      <c r="G246" s="12"/>
    </row>
    <row r="247" spans="4:7" ht="18" customHeight="1">
      <c r="D247" s="12"/>
      <c r="E247" s="12"/>
      <c r="F247" s="12"/>
      <c r="G247" s="12"/>
    </row>
    <row r="248" spans="4:7" ht="18" customHeight="1">
      <c r="D248" s="12"/>
      <c r="E248" s="12"/>
      <c r="F248" s="12"/>
      <c r="G248" s="12"/>
    </row>
    <row r="249" spans="4:7" ht="18" customHeight="1">
      <c r="D249" s="12"/>
      <c r="E249" s="12"/>
      <c r="F249" s="12"/>
      <c r="G249" s="12"/>
    </row>
    <row r="250" spans="4:7" ht="18" customHeight="1">
      <c r="D250" s="12"/>
      <c r="E250" s="12"/>
      <c r="F250" s="12"/>
      <c r="G250" s="12"/>
    </row>
    <row r="251" spans="4:7" ht="18" customHeight="1">
      <c r="D251" s="12"/>
      <c r="E251" s="12"/>
      <c r="F251" s="12"/>
      <c r="G251" s="12"/>
    </row>
    <row r="252" spans="4:7" ht="18" customHeight="1">
      <c r="D252" s="12"/>
      <c r="E252" s="12"/>
      <c r="F252" s="12"/>
      <c r="G252" s="12"/>
    </row>
    <row r="253" spans="4:7" ht="18" customHeight="1">
      <c r="D253" s="12"/>
      <c r="E253" s="12"/>
      <c r="F253" s="12"/>
      <c r="G253" s="12"/>
    </row>
    <row r="254" spans="4:7" ht="18" customHeight="1">
      <c r="D254" s="12"/>
      <c r="E254" s="12"/>
      <c r="F254" s="12"/>
      <c r="G254" s="12"/>
    </row>
    <row r="255" spans="4:7" ht="18" customHeight="1">
      <c r="D255" s="12"/>
      <c r="E255" s="12"/>
      <c r="F255" s="12"/>
      <c r="G255" s="12"/>
    </row>
    <row r="256" spans="4:7" ht="18" customHeight="1">
      <c r="D256" s="12"/>
      <c r="E256" s="12"/>
      <c r="F256" s="12"/>
      <c r="G256" s="12"/>
    </row>
    <row r="257" spans="4:7" ht="18" customHeight="1">
      <c r="D257" s="12"/>
      <c r="E257" s="12"/>
      <c r="F257" s="12"/>
      <c r="G257" s="12"/>
    </row>
    <row r="258" spans="4:7" ht="18" customHeight="1">
      <c r="D258" s="12"/>
      <c r="E258" s="12"/>
      <c r="F258" s="12"/>
      <c r="G258" s="12"/>
    </row>
    <row r="259" spans="4:7" ht="18" customHeight="1">
      <c r="D259" s="12"/>
      <c r="E259" s="12"/>
      <c r="F259" s="12"/>
      <c r="G259" s="12"/>
    </row>
    <row r="260" spans="4:7" ht="18" customHeight="1">
      <c r="D260" s="12"/>
      <c r="E260" s="12"/>
      <c r="F260" s="12"/>
      <c r="G260" s="12"/>
    </row>
    <row r="261" spans="4:7" ht="18" customHeight="1">
      <c r="D261" s="12"/>
      <c r="E261" s="12"/>
      <c r="F261" s="12"/>
      <c r="G261" s="12"/>
    </row>
    <row r="262" spans="4:7" ht="18" customHeight="1">
      <c r="D262" s="12"/>
      <c r="E262" s="12"/>
      <c r="F262" s="12"/>
      <c r="G262" s="12"/>
    </row>
    <row r="263" spans="4:7" ht="18" customHeight="1">
      <c r="D263" s="12"/>
      <c r="E263" s="12"/>
      <c r="F263" s="12"/>
      <c r="G263" s="12"/>
    </row>
    <row r="264" spans="4:7" ht="18" customHeight="1">
      <c r="D264" s="12"/>
      <c r="E264" s="12"/>
      <c r="F264" s="12"/>
      <c r="G264" s="12"/>
    </row>
    <row r="265" spans="4:7" ht="18" customHeight="1">
      <c r="D265" s="12"/>
      <c r="E265" s="12"/>
      <c r="F265" s="12"/>
      <c r="G265" s="12"/>
    </row>
    <row r="266" spans="4:7" ht="18" customHeight="1">
      <c r="D266" s="12"/>
      <c r="E266" s="12"/>
      <c r="F266" s="12"/>
      <c r="G266" s="12"/>
    </row>
    <row r="267" spans="4:7" ht="18" customHeight="1">
      <c r="D267" s="12"/>
      <c r="E267" s="12"/>
      <c r="F267" s="12"/>
      <c r="G267" s="12"/>
    </row>
    <row r="268" spans="4:7" ht="18" customHeight="1">
      <c r="D268" s="12"/>
      <c r="E268" s="12"/>
      <c r="F268" s="12"/>
      <c r="G268" s="12"/>
    </row>
    <row r="269" spans="4:7" ht="18" customHeight="1">
      <c r="D269" s="12"/>
      <c r="E269" s="12"/>
      <c r="F269" s="12"/>
      <c r="G269" s="12"/>
    </row>
    <row r="270" spans="4:7" ht="18" customHeight="1">
      <c r="D270" s="12"/>
      <c r="E270" s="12"/>
      <c r="F270" s="12"/>
      <c r="G270" s="12"/>
    </row>
    <row r="271" spans="4:7" ht="18" customHeight="1">
      <c r="D271" s="12"/>
      <c r="E271" s="12"/>
      <c r="F271" s="12"/>
      <c r="G271" s="12"/>
    </row>
    <row r="272" spans="4:7" ht="18" customHeight="1">
      <c r="D272" s="12"/>
      <c r="E272" s="12"/>
      <c r="F272" s="12"/>
      <c r="G272" s="12"/>
    </row>
    <row r="273" spans="4:7" ht="18" customHeight="1">
      <c r="D273" s="12"/>
      <c r="E273" s="12"/>
      <c r="F273" s="12"/>
      <c r="G273" s="12"/>
    </row>
    <row r="274" spans="4:7" ht="18" customHeight="1">
      <c r="D274" s="12"/>
      <c r="E274" s="12"/>
      <c r="F274" s="12"/>
      <c r="G274" s="12"/>
    </row>
    <row r="275" spans="4:7" ht="18" customHeight="1">
      <c r="D275" s="12"/>
      <c r="E275" s="12"/>
      <c r="F275" s="12"/>
      <c r="G275" s="12"/>
    </row>
    <row r="276" spans="4:7" ht="18" customHeight="1">
      <c r="D276" s="12"/>
      <c r="E276" s="12"/>
      <c r="F276" s="12"/>
      <c r="G276" s="12"/>
    </row>
    <row r="277" spans="4:7" ht="18" customHeight="1">
      <c r="D277" s="12"/>
      <c r="E277" s="12"/>
      <c r="F277" s="12"/>
      <c r="G277" s="12"/>
    </row>
    <row r="278" spans="4:7" ht="18" customHeight="1">
      <c r="D278" s="12"/>
      <c r="E278" s="12"/>
      <c r="F278" s="12"/>
      <c r="G278" s="12"/>
    </row>
    <row r="279" spans="4:7" ht="18" customHeight="1">
      <c r="D279" s="12"/>
      <c r="E279" s="12"/>
      <c r="F279" s="12"/>
      <c r="G279" s="12"/>
    </row>
    <row r="280" spans="4:7" ht="18" customHeight="1">
      <c r="D280" s="12"/>
      <c r="E280" s="12"/>
      <c r="F280" s="12"/>
      <c r="G280" s="12"/>
    </row>
    <row r="281" spans="4:7" ht="18" customHeight="1">
      <c r="D281" s="12"/>
      <c r="E281" s="12"/>
      <c r="F281" s="12"/>
      <c r="G281" s="12"/>
    </row>
    <row r="282" spans="4:7" ht="18" customHeight="1">
      <c r="D282" s="12"/>
      <c r="E282" s="12"/>
      <c r="F282" s="12"/>
      <c r="G282" s="12"/>
    </row>
    <row r="283" spans="4:7" ht="18" customHeight="1">
      <c r="D283" s="12"/>
      <c r="E283" s="12"/>
      <c r="F283" s="12"/>
      <c r="G283" s="12"/>
    </row>
    <row r="284" spans="4:7" ht="18" customHeight="1">
      <c r="D284" s="12"/>
      <c r="E284" s="12"/>
      <c r="F284" s="12"/>
      <c r="G284" s="12"/>
    </row>
    <row r="285" spans="4:7" ht="18" customHeight="1">
      <c r="D285" s="12"/>
      <c r="E285" s="12"/>
      <c r="F285" s="12"/>
      <c r="G285" s="12"/>
    </row>
    <row r="286" spans="4:7" ht="18" customHeight="1">
      <c r="D286" s="12"/>
      <c r="E286" s="12"/>
      <c r="F286" s="12"/>
      <c r="G286" s="12"/>
    </row>
    <row r="287" spans="4:7" ht="18" customHeight="1">
      <c r="D287" s="12"/>
      <c r="E287" s="12"/>
      <c r="F287" s="12"/>
      <c r="G287" s="12"/>
    </row>
    <row r="288" spans="4:7" ht="18" customHeight="1">
      <c r="D288" s="12"/>
      <c r="E288" s="12"/>
      <c r="F288" s="12"/>
      <c r="G288" s="12"/>
    </row>
    <row r="289" spans="4:7" ht="18" customHeight="1">
      <c r="D289" s="12"/>
      <c r="E289" s="12"/>
      <c r="F289" s="12"/>
      <c r="G289" s="12"/>
    </row>
    <row r="290" spans="4:7" ht="18" customHeight="1">
      <c r="D290" s="12"/>
      <c r="E290" s="12"/>
      <c r="F290" s="12"/>
      <c r="G290" s="12"/>
    </row>
    <row r="291" spans="4:7" ht="18" customHeight="1">
      <c r="D291" s="12"/>
      <c r="E291" s="12"/>
      <c r="F291" s="12"/>
      <c r="G291" s="12"/>
    </row>
    <row r="292" spans="4:7" ht="18" customHeight="1">
      <c r="D292" s="12"/>
      <c r="E292" s="12"/>
      <c r="F292" s="12"/>
      <c r="G292" s="12"/>
    </row>
    <row r="293" spans="4:7" ht="18" customHeight="1">
      <c r="D293" s="12"/>
      <c r="E293" s="12"/>
      <c r="F293" s="12"/>
      <c r="G293" s="12"/>
    </row>
    <row r="294" spans="4:7" ht="18" customHeight="1">
      <c r="D294" s="12"/>
      <c r="E294" s="12"/>
      <c r="F294" s="12"/>
      <c r="G294" s="12"/>
    </row>
    <row r="295" spans="4:7" ht="18" customHeight="1">
      <c r="D295" s="12"/>
      <c r="E295" s="12"/>
      <c r="F295" s="12"/>
      <c r="G295" s="12"/>
    </row>
    <row r="296" spans="4:7" ht="18" customHeight="1">
      <c r="D296" s="12"/>
      <c r="E296" s="12"/>
      <c r="F296" s="12"/>
      <c r="G296" s="12"/>
    </row>
    <row r="297" spans="4:7" ht="18" customHeight="1">
      <c r="D297" s="12"/>
      <c r="E297" s="12"/>
      <c r="F297" s="12"/>
      <c r="G297" s="12"/>
    </row>
    <row r="298" spans="4:7" ht="18" customHeight="1">
      <c r="D298" s="12"/>
      <c r="E298" s="12"/>
      <c r="F298" s="12"/>
      <c r="G298" s="12"/>
    </row>
    <row r="299" spans="4:7" ht="18" customHeight="1">
      <c r="D299" s="12"/>
      <c r="E299" s="12"/>
      <c r="F299" s="12"/>
      <c r="G299" s="12"/>
    </row>
    <row r="300" spans="4:7" ht="18" customHeight="1">
      <c r="D300" s="12"/>
      <c r="E300" s="12"/>
      <c r="F300" s="12"/>
      <c r="G300" s="12"/>
    </row>
    <row r="301" spans="4:7" ht="18" customHeight="1">
      <c r="D301" s="12"/>
      <c r="E301" s="12"/>
      <c r="F301" s="12"/>
      <c r="G301" s="12"/>
    </row>
    <row r="302" spans="4:7" ht="18" customHeight="1">
      <c r="D302" s="12"/>
      <c r="E302" s="12"/>
      <c r="F302" s="12"/>
      <c r="G302" s="12"/>
    </row>
    <row r="303" spans="4:7" ht="18" customHeight="1">
      <c r="D303" s="12"/>
      <c r="E303" s="12"/>
      <c r="F303" s="12"/>
      <c r="G303" s="12"/>
    </row>
    <row r="304" spans="4:7" ht="18" customHeight="1">
      <c r="D304" s="12"/>
      <c r="E304" s="12"/>
      <c r="F304" s="12"/>
      <c r="G304" s="12"/>
    </row>
    <row r="305" spans="4:7" ht="18" customHeight="1">
      <c r="D305" s="12"/>
      <c r="E305" s="12"/>
      <c r="F305" s="12"/>
      <c r="G305" s="12"/>
    </row>
    <row r="306" spans="4:7" ht="18" customHeight="1">
      <c r="D306" s="12"/>
      <c r="E306" s="12"/>
      <c r="F306" s="12"/>
      <c r="G306" s="12"/>
    </row>
    <row r="307" spans="4:7" ht="18" customHeight="1">
      <c r="D307" s="12"/>
      <c r="E307" s="12"/>
      <c r="F307" s="12"/>
      <c r="G307" s="12"/>
    </row>
    <row r="308" spans="4:7" ht="18" customHeight="1">
      <c r="D308" s="12"/>
      <c r="E308" s="12"/>
      <c r="F308" s="12"/>
      <c r="G308" s="12"/>
    </row>
    <row r="309" spans="4:7" ht="18" customHeight="1">
      <c r="D309" s="12"/>
      <c r="E309" s="12"/>
      <c r="F309" s="12"/>
      <c r="G309" s="12"/>
    </row>
    <row r="310" spans="4:7" ht="18" customHeight="1">
      <c r="D310" s="12"/>
      <c r="E310" s="12"/>
      <c r="F310" s="12"/>
      <c r="G310" s="12"/>
    </row>
    <row r="311" spans="4:7" ht="18" customHeight="1">
      <c r="D311" s="12"/>
      <c r="E311" s="12"/>
      <c r="F311" s="12"/>
      <c r="G311" s="12"/>
    </row>
    <row r="312" spans="4:7" ht="18" customHeight="1">
      <c r="D312" s="12"/>
      <c r="E312" s="12"/>
      <c r="F312" s="12"/>
      <c r="G312" s="12"/>
    </row>
    <row r="313" spans="4:7" ht="18" customHeight="1">
      <c r="D313" s="12"/>
      <c r="E313" s="12"/>
      <c r="F313" s="12"/>
      <c r="G313" s="12"/>
    </row>
    <row r="314" spans="4:7" ht="18" customHeight="1">
      <c r="D314" s="12"/>
      <c r="E314" s="12"/>
      <c r="F314" s="12"/>
      <c r="G314" s="12"/>
    </row>
    <row r="315" spans="4:7" ht="18" customHeight="1">
      <c r="D315" s="12"/>
      <c r="E315" s="12"/>
      <c r="F315" s="12"/>
      <c r="G315" s="12"/>
    </row>
    <row r="316" spans="4:7" ht="18" customHeight="1">
      <c r="D316" s="12"/>
      <c r="E316" s="12"/>
      <c r="F316" s="12"/>
      <c r="G316" s="12"/>
    </row>
    <row r="317" spans="4:7" ht="18" customHeight="1">
      <c r="D317" s="12"/>
      <c r="E317" s="12"/>
      <c r="F317" s="12"/>
      <c r="G317" s="12"/>
    </row>
    <row r="318" spans="4:7" ht="18" customHeight="1">
      <c r="D318" s="12"/>
      <c r="E318" s="12"/>
      <c r="F318" s="12"/>
      <c r="G318" s="12"/>
    </row>
    <row r="319" spans="4:7" ht="18" customHeight="1">
      <c r="D319" s="12"/>
      <c r="E319" s="12"/>
      <c r="F319" s="12"/>
      <c r="G319" s="12"/>
    </row>
    <row r="320" spans="4:7" ht="18" customHeight="1">
      <c r="D320" s="12"/>
      <c r="E320" s="12"/>
      <c r="F320" s="12"/>
      <c r="G320" s="12"/>
    </row>
    <row r="321" spans="4:7" ht="18" customHeight="1">
      <c r="D321" s="12"/>
      <c r="E321" s="12"/>
      <c r="F321" s="12"/>
      <c r="G321" s="12"/>
    </row>
    <row r="322" spans="4:7" ht="18" customHeight="1">
      <c r="D322" s="12"/>
      <c r="E322" s="12"/>
      <c r="F322" s="12"/>
      <c r="G322" s="12"/>
    </row>
    <row r="323" spans="4:7" ht="18" customHeight="1">
      <c r="D323" s="12"/>
      <c r="E323" s="12"/>
      <c r="F323" s="12"/>
      <c r="G323" s="12"/>
    </row>
    <row r="324" spans="4:7" ht="18" customHeight="1">
      <c r="D324" s="12"/>
      <c r="E324" s="12"/>
      <c r="F324" s="12"/>
      <c r="G324" s="12"/>
    </row>
    <row r="325" spans="4:7" ht="18" customHeight="1">
      <c r="D325" s="12"/>
      <c r="E325" s="12"/>
      <c r="F325" s="12"/>
      <c r="G325" s="12"/>
    </row>
    <row r="326" spans="4:7" ht="18" customHeight="1">
      <c r="D326" s="12"/>
      <c r="E326" s="12"/>
      <c r="F326" s="12"/>
      <c r="G326" s="12"/>
    </row>
    <row r="327" spans="4:7" ht="18" customHeight="1">
      <c r="D327" s="12"/>
      <c r="E327" s="12"/>
      <c r="F327" s="12"/>
      <c r="G327" s="12"/>
    </row>
    <row r="328" spans="4:7" ht="18" customHeight="1">
      <c r="D328" s="12"/>
      <c r="E328" s="12"/>
      <c r="F328" s="12"/>
      <c r="G328" s="12"/>
    </row>
    <row r="329" spans="4:7" ht="18" customHeight="1">
      <c r="D329" s="12"/>
      <c r="E329" s="12"/>
      <c r="F329" s="12"/>
      <c r="G329" s="12"/>
    </row>
    <row r="330" spans="4:7" ht="18" customHeight="1">
      <c r="D330" s="12"/>
      <c r="E330" s="12"/>
      <c r="F330" s="12"/>
      <c r="G330" s="12"/>
    </row>
    <row r="331" spans="4:7" ht="18" customHeight="1">
      <c r="D331" s="12"/>
      <c r="E331" s="12"/>
      <c r="F331" s="12"/>
      <c r="G331" s="12"/>
    </row>
    <row r="332" spans="4:7" ht="18" customHeight="1">
      <c r="D332" s="12"/>
      <c r="E332" s="12"/>
      <c r="F332" s="12"/>
      <c r="G332" s="12"/>
    </row>
    <row r="333" spans="4:7" ht="18" customHeight="1">
      <c r="D333" s="12"/>
      <c r="E333" s="12"/>
      <c r="F333" s="12"/>
      <c r="G333" s="12"/>
    </row>
    <row r="334" spans="4:7" ht="18" customHeight="1">
      <c r="D334" s="12"/>
      <c r="E334" s="12"/>
      <c r="F334" s="12"/>
      <c r="G334" s="12"/>
    </row>
    <row r="335" spans="4:7" ht="18" customHeight="1">
      <c r="D335" s="12"/>
      <c r="E335" s="12"/>
      <c r="F335" s="12"/>
      <c r="G335" s="12"/>
    </row>
    <row r="336" spans="4:7" ht="18" customHeight="1">
      <c r="D336" s="12"/>
      <c r="E336" s="12"/>
      <c r="F336" s="12"/>
      <c r="G336" s="12"/>
    </row>
    <row r="337" spans="4:7" ht="18" customHeight="1">
      <c r="D337" s="12"/>
      <c r="E337" s="12"/>
      <c r="F337" s="12"/>
      <c r="G337" s="12"/>
    </row>
    <row r="338" spans="4:7" ht="18" customHeight="1">
      <c r="D338" s="12"/>
      <c r="E338" s="12"/>
      <c r="F338" s="12"/>
      <c r="G338" s="12"/>
    </row>
    <row r="339" spans="4:7" ht="18" customHeight="1">
      <c r="D339" s="12"/>
      <c r="E339" s="12"/>
      <c r="F339" s="12"/>
      <c r="G339" s="12"/>
    </row>
    <row r="340" spans="4:7" ht="18" customHeight="1">
      <c r="D340" s="12"/>
      <c r="E340" s="12"/>
      <c r="F340" s="12"/>
      <c r="G340" s="12"/>
    </row>
    <row r="341" spans="4:7" ht="18" customHeight="1">
      <c r="D341" s="12"/>
      <c r="E341" s="12"/>
      <c r="F341" s="12"/>
      <c r="G341" s="12"/>
    </row>
    <row r="342" spans="4:7" ht="18" customHeight="1">
      <c r="D342" s="12"/>
      <c r="E342" s="12"/>
      <c r="F342" s="12"/>
      <c r="G342" s="12"/>
    </row>
    <row r="343" spans="4:7" ht="18" customHeight="1">
      <c r="D343" s="12"/>
      <c r="E343" s="12"/>
      <c r="F343" s="12"/>
      <c r="G343" s="12"/>
    </row>
    <row r="344" spans="4:7" ht="18" customHeight="1">
      <c r="D344" s="12"/>
      <c r="E344" s="12"/>
      <c r="F344" s="12"/>
      <c r="G344" s="12"/>
    </row>
    <row r="345" spans="4:7" ht="18" customHeight="1">
      <c r="D345" s="12"/>
      <c r="E345" s="12"/>
      <c r="F345" s="12"/>
      <c r="G345" s="12"/>
    </row>
    <row r="346" spans="4:7" ht="18" customHeight="1">
      <c r="D346" s="12"/>
      <c r="E346" s="12"/>
      <c r="F346" s="12"/>
      <c r="G346" s="12"/>
    </row>
    <row r="347" spans="4:7" ht="18" customHeight="1">
      <c r="D347" s="12"/>
      <c r="E347" s="12"/>
      <c r="F347" s="12"/>
      <c r="G347" s="12"/>
    </row>
    <row r="348" spans="4:7" ht="18" customHeight="1">
      <c r="D348" s="12"/>
      <c r="E348" s="12"/>
      <c r="F348" s="12"/>
      <c r="G348" s="12"/>
    </row>
    <row r="349" spans="4:7" ht="18" customHeight="1">
      <c r="D349" s="12"/>
      <c r="E349" s="12"/>
      <c r="F349" s="12"/>
      <c r="G349" s="12"/>
    </row>
    <row r="350" spans="4:7" ht="18" customHeight="1">
      <c r="D350" s="12"/>
      <c r="E350" s="12"/>
      <c r="F350" s="12"/>
      <c r="G350" s="12"/>
    </row>
    <row r="351" spans="4:7" ht="18" customHeight="1">
      <c r="D351" s="12"/>
      <c r="E351" s="12"/>
      <c r="F351" s="12"/>
      <c r="G351" s="12"/>
    </row>
    <row r="352" spans="4:7" ht="18" customHeight="1">
      <c r="D352" s="12"/>
      <c r="E352" s="12"/>
      <c r="F352" s="12"/>
      <c r="G352" s="12"/>
    </row>
    <row r="353" spans="4:7" ht="18" customHeight="1">
      <c r="D353" s="12"/>
      <c r="E353" s="12"/>
      <c r="F353" s="12"/>
      <c r="G353" s="12"/>
    </row>
    <row r="354" spans="4:7" ht="18" customHeight="1">
      <c r="D354" s="12"/>
      <c r="E354" s="12"/>
      <c r="F354" s="12"/>
      <c r="G354" s="12"/>
    </row>
    <row r="355" spans="4:7" ht="18" customHeight="1">
      <c r="D355" s="12"/>
      <c r="E355" s="12"/>
      <c r="F355" s="12"/>
      <c r="G355" s="12"/>
    </row>
    <row r="356" spans="4:7" ht="18" customHeight="1">
      <c r="D356" s="12"/>
      <c r="E356" s="12"/>
      <c r="F356" s="12"/>
      <c r="G356" s="12"/>
    </row>
    <row r="357" spans="4:7" ht="18" customHeight="1">
      <c r="D357" s="12"/>
      <c r="E357" s="12"/>
      <c r="F357" s="12"/>
      <c r="G357" s="12"/>
    </row>
    <row r="358" spans="4:7" ht="18" customHeight="1">
      <c r="D358" s="12"/>
      <c r="E358" s="12"/>
      <c r="F358" s="12"/>
      <c r="G358" s="12"/>
    </row>
    <row r="359" spans="4:7" ht="18" customHeight="1">
      <c r="D359" s="12"/>
      <c r="E359" s="12"/>
      <c r="F359" s="12"/>
      <c r="G359" s="12"/>
    </row>
    <row r="360" spans="4:7" ht="18" customHeight="1">
      <c r="D360" s="12"/>
      <c r="E360" s="12"/>
      <c r="F360" s="12"/>
      <c r="G360" s="12"/>
    </row>
    <row r="361" spans="4:7" ht="18" customHeight="1">
      <c r="D361" s="12"/>
      <c r="E361" s="12"/>
      <c r="F361" s="12"/>
      <c r="G361" s="12"/>
    </row>
    <row r="362" spans="4:7" ht="18" customHeight="1">
      <c r="D362" s="12"/>
      <c r="E362" s="12"/>
      <c r="F362" s="12"/>
      <c r="G362" s="12"/>
    </row>
    <row r="363" spans="4:7" ht="18" customHeight="1">
      <c r="D363" s="12"/>
      <c r="E363" s="12"/>
      <c r="F363" s="12"/>
      <c r="G363" s="12"/>
    </row>
    <row r="364" spans="4:7" ht="18" customHeight="1">
      <c r="D364" s="12"/>
      <c r="E364" s="12"/>
      <c r="F364" s="12"/>
      <c r="G364" s="12"/>
    </row>
    <row r="365" spans="4:7" ht="18" customHeight="1">
      <c r="D365" s="12"/>
      <c r="E365" s="12"/>
      <c r="F365" s="12"/>
      <c r="G365" s="12"/>
    </row>
    <row r="366" spans="4:7" ht="18" customHeight="1">
      <c r="D366" s="12"/>
      <c r="E366" s="12"/>
      <c r="F366" s="12"/>
      <c r="G366" s="12"/>
    </row>
    <row r="367" spans="4:7" ht="18" customHeight="1">
      <c r="D367" s="12"/>
      <c r="E367" s="12"/>
      <c r="F367" s="12"/>
      <c r="G367" s="12"/>
    </row>
    <row r="368" spans="4:7" ht="18" customHeight="1">
      <c r="D368" s="12"/>
      <c r="E368" s="12"/>
      <c r="F368" s="12"/>
      <c r="G368" s="12"/>
    </row>
    <row r="369" spans="4:7" ht="18" customHeight="1">
      <c r="D369" s="12"/>
      <c r="E369" s="12"/>
      <c r="F369" s="12"/>
      <c r="G369" s="12"/>
    </row>
    <row r="370" spans="4:7" ht="18" customHeight="1">
      <c r="D370" s="12"/>
      <c r="E370" s="12"/>
      <c r="F370" s="12"/>
      <c r="G370" s="12"/>
    </row>
    <row r="371" spans="4:7" ht="18" customHeight="1">
      <c r="D371" s="12"/>
      <c r="E371" s="12"/>
      <c r="F371" s="12"/>
      <c r="G371" s="12"/>
    </row>
    <row r="372" spans="4:7" ht="18" customHeight="1">
      <c r="D372" s="12"/>
      <c r="E372" s="12"/>
      <c r="F372" s="12"/>
      <c r="G372" s="12"/>
    </row>
    <row r="373" spans="4:7" ht="18" customHeight="1">
      <c r="D373" s="12"/>
      <c r="E373" s="12"/>
      <c r="F373" s="12"/>
      <c r="G373" s="12"/>
    </row>
    <row r="374" spans="4:7" ht="18" customHeight="1">
      <c r="D374" s="12"/>
      <c r="E374" s="12"/>
      <c r="F374" s="12"/>
      <c r="G374" s="12"/>
    </row>
    <row r="375" spans="4:7" ht="18" customHeight="1">
      <c r="D375" s="12"/>
      <c r="E375" s="12"/>
      <c r="F375" s="12"/>
      <c r="G375" s="12"/>
    </row>
    <row r="376" spans="4:7" ht="18" customHeight="1">
      <c r="D376" s="12"/>
      <c r="E376" s="12"/>
      <c r="F376" s="12"/>
      <c r="G376" s="12"/>
    </row>
    <row r="377" spans="4:7" ht="18" customHeight="1">
      <c r="D377" s="12"/>
      <c r="E377" s="12"/>
      <c r="F377" s="12"/>
      <c r="G377" s="12"/>
    </row>
    <row r="378" spans="4:7" ht="18" customHeight="1">
      <c r="D378" s="12"/>
      <c r="E378" s="12"/>
      <c r="F378" s="12"/>
      <c r="G378" s="12"/>
    </row>
    <row r="379" spans="4:7" ht="18" customHeight="1">
      <c r="D379" s="12"/>
      <c r="E379" s="12"/>
      <c r="F379" s="12"/>
      <c r="G379" s="12"/>
    </row>
    <row r="380" spans="4:7" ht="18" customHeight="1">
      <c r="D380" s="12"/>
      <c r="E380" s="12"/>
      <c r="F380" s="12"/>
      <c r="G380" s="12"/>
    </row>
    <row r="381" spans="4:7" ht="18" customHeight="1">
      <c r="D381" s="12"/>
      <c r="E381" s="12"/>
      <c r="F381" s="12"/>
      <c r="G381" s="12"/>
    </row>
    <row r="382" spans="4:7" ht="18" customHeight="1">
      <c r="D382" s="12"/>
      <c r="E382" s="12"/>
      <c r="F382" s="12"/>
      <c r="G382" s="12"/>
    </row>
    <row r="383" spans="4:7" ht="18" customHeight="1">
      <c r="D383" s="12"/>
      <c r="E383" s="12"/>
      <c r="F383" s="12"/>
      <c r="G383" s="12"/>
    </row>
    <row r="384" spans="4:7" ht="18" customHeight="1">
      <c r="D384" s="12"/>
      <c r="E384" s="12"/>
      <c r="F384" s="12"/>
      <c r="G384" s="12"/>
    </row>
    <row r="385" spans="4:7" ht="18" customHeight="1">
      <c r="D385" s="12"/>
      <c r="E385" s="12"/>
      <c r="F385" s="12"/>
      <c r="G385" s="12"/>
    </row>
    <row r="386" spans="4:7" ht="18" customHeight="1">
      <c r="D386" s="12"/>
      <c r="E386" s="12"/>
      <c r="F386" s="12"/>
      <c r="G386" s="12"/>
    </row>
    <row r="387" spans="4:7" ht="18" customHeight="1">
      <c r="D387" s="12"/>
      <c r="E387" s="12"/>
      <c r="F387" s="12"/>
      <c r="G387" s="12"/>
    </row>
    <row r="388" spans="4:7" ht="18" customHeight="1">
      <c r="D388" s="12"/>
      <c r="E388" s="12"/>
      <c r="F388" s="12"/>
      <c r="G388" s="12"/>
    </row>
    <row r="389" spans="4:7" ht="18" customHeight="1">
      <c r="D389" s="12"/>
      <c r="E389" s="12"/>
      <c r="F389" s="12"/>
      <c r="G389" s="12"/>
    </row>
    <row r="390" spans="4:7" ht="18" customHeight="1">
      <c r="D390" s="12"/>
      <c r="E390" s="12"/>
      <c r="F390" s="12"/>
      <c r="G390" s="12"/>
    </row>
    <row r="391" spans="4:7" ht="18" customHeight="1">
      <c r="D391" s="12"/>
      <c r="E391" s="12"/>
      <c r="F391" s="12"/>
      <c r="G391" s="12"/>
    </row>
    <row r="392" spans="4:7" ht="18" customHeight="1">
      <c r="D392" s="12"/>
      <c r="E392" s="12"/>
      <c r="F392" s="12"/>
      <c r="G392" s="12"/>
    </row>
    <row r="393" spans="4:7" ht="18" customHeight="1">
      <c r="D393" s="12"/>
      <c r="E393" s="12"/>
      <c r="F393" s="12"/>
      <c r="G393" s="12"/>
    </row>
    <row r="394" spans="4:7" ht="18" customHeight="1">
      <c r="D394" s="12"/>
      <c r="E394" s="12"/>
      <c r="F394" s="12"/>
      <c r="G394" s="12"/>
    </row>
    <row r="395" spans="4:7" ht="18" customHeight="1">
      <c r="D395" s="12"/>
      <c r="E395" s="12"/>
      <c r="F395" s="12"/>
      <c r="G395" s="12"/>
    </row>
    <row r="396" spans="4:7" ht="18" customHeight="1">
      <c r="D396" s="12"/>
      <c r="E396" s="12"/>
      <c r="F396" s="12"/>
      <c r="G396" s="12"/>
    </row>
    <row r="397" spans="4:7" ht="18" customHeight="1">
      <c r="D397" s="12"/>
      <c r="E397" s="12"/>
      <c r="F397" s="12"/>
      <c r="G397" s="12"/>
    </row>
    <row r="398" spans="4:7" ht="18" customHeight="1">
      <c r="D398" s="12"/>
      <c r="E398" s="12"/>
      <c r="F398" s="12"/>
      <c r="G398" s="12"/>
    </row>
    <row r="399" spans="4:7" ht="18" customHeight="1">
      <c r="D399" s="12"/>
      <c r="E399" s="12"/>
      <c r="F399" s="12"/>
      <c r="G399" s="12"/>
    </row>
    <row r="400" spans="4:7" ht="18" customHeight="1">
      <c r="D400" s="12"/>
      <c r="E400" s="12"/>
      <c r="F400" s="12"/>
      <c r="G400" s="12"/>
    </row>
    <row r="401" spans="4:7" ht="18" customHeight="1">
      <c r="D401" s="12"/>
      <c r="E401" s="12"/>
      <c r="F401" s="12"/>
      <c r="G401" s="12"/>
    </row>
    <row r="402" spans="4:7" ht="18" customHeight="1">
      <c r="D402" s="12"/>
      <c r="E402" s="12"/>
      <c r="F402" s="12"/>
      <c r="G402" s="12"/>
    </row>
    <row r="403" spans="4:7" ht="18" customHeight="1">
      <c r="D403" s="12"/>
      <c r="E403" s="12"/>
      <c r="F403" s="12"/>
      <c r="G403" s="12"/>
    </row>
    <row r="404" spans="4:7" ht="18" customHeight="1">
      <c r="D404" s="12"/>
      <c r="E404" s="12"/>
      <c r="F404" s="12"/>
      <c r="G404" s="12"/>
    </row>
    <row r="405" spans="4:7" ht="18" customHeight="1">
      <c r="D405" s="12"/>
      <c r="E405" s="12"/>
      <c r="F405" s="12"/>
      <c r="G405" s="12"/>
    </row>
    <row r="406" spans="4:7" ht="18" customHeight="1">
      <c r="D406" s="12"/>
      <c r="E406" s="12"/>
      <c r="F406" s="12"/>
      <c r="G406" s="12"/>
    </row>
    <row r="407" spans="4:7" ht="18" customHeight="1">
      <c r="D407" s="12"/>
      <c r="E407" s="12"/>
      <c r="F407" s="12"/>
      <c r="G407" s="12"/>
    </row>
    <row r="408" spans="4:7" ht="18" customHeight="1">
      <c r="D408" s="12"/>
      <c r="E408" s="12"/>
      <c r="F408" s="12"/>
      <c r="G408" s="12"/>
    </row>
    <row r="409" spans="4:7" ht="18" customHeight="1">
      <c r="D409" s="12"/>
      <c r="E409" s="12"/>
      <c r="F409" s="12"/>
      <c r="G409" s="12"/>
    </row>
    <row r="410" spans="4:7" ht="18" customHeight="1">
      <c r="D410" s="12"/>
      <c r="E410" s="12"/>
      <c r="F410" s="12"/>
      <c r="G410" s="12"/>
    </row>
    <row r="411" spans="4:7" ht="18" customHeight="1">
      <c r="D411" s="12"/>
      <c r="E411" s="12"/>
      <c r="F411" s="12"/>
      <c r="G411" s="12"/>
    </row>
    <row r="412" spans="4:7" ht="18" customHeight="1">
      <c r="D412" s="12"/>
      <c r="E412" s="12"/>
      <c r="F412" s="12"/>
      <c r="G412" s="12"/>
    </row>
    <row r="413" spans="4:7" ht="18" customHeight="1">
      <c r="D413" s="12"/>
      <c r="E413" s="12"/>
      <c r="F413" s="12"/>
      <c r="G413" s="12"/>
    </row>
    <row r="414" spans="4:7" ht="18" customHeight="1">
      <c r="D414" s="12"/>
      <c r="E414" s="12"/>
      <c r="F414" s="12"/>
      <c r="G414" s="12"/>
    </row>
    <row r="415" spans="4:7" ht="18" customHeight="1">
      <c r="D415" s="12"/>
      <c r="E415" s="12"/>
      <c r="F415" s="12"/>
      <c r="G415" s="12"/>
    </row>
    <row r="416" spans="4:7" ht="18" customHeight="1">
      <c r="D416" s="12"/>
      <c r="E416" s="12"/>
      <c r="F416" s="12"/>
      <c r="G416" s="12"/>
    </row>
    <row r="417" spans="4:7" ht="18" customHeight="1">
      <c r="D417" s="12"/>
      <c r="E417" s="12"/>
      <c r="F417" s="12"/>
      <c r="G417" s="12"/>
    </row>
  </sheetData>
  <mergeCells count="7">
    <mergeCell ref="B15:C15"/>
    <mergeCell ref="D15:E15"/>
    <mergeCell ref="A2:G2"/>
    <mergeCell ref="B13:C13"/>
    <mergeCell ref="D13:E13"/>
    <mergeCell ref="B14:C14"/>
    <mergeCell ref="D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30"/>
  <sheetViews>
    <sheetView view="pageLayout" workbookViewId="0" topLeftCell="A76">
      <selection activeCell="F80" sqref="F80"/>
    </sheetView>
  </sheetViews>
  <sheetFormatPr defaultColWidth="8.88671875" defaultRowHeight="13.5"/>
  <cols>
    <col min="1" max="2" width="3.21484375" style="27" customWidth="1"/>
    <col min="3" max="3" width="13.10546875" style="27" customWidth="1"/>
    <col min="4" max="4" width="7.3359375" style="27" customWidth="1"/>
    <col min="5" max="9" width="10.3359375" style="28" customWidth="1"/>
    <col min="10" max="16384" width="8.88671875" style="1" customWidth="1"/>
  </cols>
  <sheetData>
    <row r="1" spans="1:9" ht="24.95" customHeight="1">
      <c r="A1" s="323" t="s">
        <v>326</v>
      </c>
      <c r="B1" s="323"/>
      <c r="C1" s="323"/>
      <c r="D1" s="323"/>
      <c r="E1" s="323"/>
      <c r="F1" s="323"/>
      <c r="G1" s="323"/>
      <c r="H1" s="323"/>
      <c r="I1" s="323"/>
    </row>
    <row r="2" ht="9.95" customHeight="1"/>
    <row r="3" spans="1:9" s="5" customFormat="1" ht="15.95" customHeight="1">
      <c r="A3" s="324" t="s">
        <v>48</v>
      </c>
      <c r="B3" s="325"/>
      <c r="C3" s="325"/>
      <c r="D3" s="325" t="s">
        <v>49</v>
      </c>
      <c r="E3" s="327" t="s">
        <v>50</v>
      </c>
      <c r="F3" s="327" t="s">
        <v>51</v>
      </c>
      <c r="G3" s="327" t="s">
        <v>52</v>
      </c>
      <c r="H3" s="329" t="s">
        <v>75</v>
      </c>
      <c r="I3" s="331" t="s">
        <v>53</v>
      </c>
    </row>
    <row r="4" spans="1:9" s="5" customFormat="1" ht="15.95" customHeight="1">
      <c r="A4" s="36" t="s">
        <v>54</v>
      </c>
      <c r="B4" s="37" t="s">
        <v>55</v>
      </c>
      <c r="C4" s="37" t="s">
        <v>56</v>
      </c>
      <c r="D4" s="326"/>
      <c r="E4" s="328"/>
      <c r="F4" s="328"/>
      <c r="G4" s="328"/>
      <c r="H4" s="330"/>
      <c r="I4" s="332"/>
    </row>
    <row r="5" spans="1:9" s="5" customFormat="1" ht="15.95" customHeight="1">
      <c r="A5" s="308" t="s">
        <v>57</v>
      </c>
      <c r="B5" s="309" t="s">
        <v>57</v>
      </c>
      <c r="C5" s="309" t="s">
        <v>58</v>
      </c>
      <c r="D5" s="213" t="s">
        <v>59</v>
      </c>
      <c r="E5" s="34">
        <v>0</v>
      </c>
      <c r="F5" s="34">
        <v>0</v>
      </c>
      <c r="G5" s="34">
        <v>0</v>
      </c>
      <c r="H5" s="34">
        <v>3975000</v>
      </c>
      <c r="I5" s="35">
        <f>SUM(E5:H5)</f>
        <v>3975000</v>
      </c>
    </row>
    <row r="6" spans="1:9" s="5" customFormat="1" ht="15.95" customHeight="1">
      <c r="A6" s="306"/>
      <c r="B6" s="307"/>
      <c r="C6" s="307"/>
      <c r="D6" s="211" t="s">
        <v>60</v>
      </c>
      <c r="E6" s="30">
        <v>0</v>
      </c>
      <c r="F6" s="30">
        <v>0</v>
      </c>
      <c r="G6" s="30">
        <v>0</v>
      </c>
      <c r="H6" s="30">
        <v>3975000</v>
      </c>
      <c r="I6" s="31">
        <f>SUM(E6:H6)</f>
        <v>3975000</v>
      </c>
    </row>
    <row r="7" spans="1:9" s="5" customFormat="1" ht="15.95" customHeight="1">
      <c r="A7" s="306"/>
      <c r="B7" s="307"/>
      <c r="C7" s="307"/>
      <c r="D7" s="211" t="s">
        <v>61</v>
      </c>
      <c r="E7" s="30">
        <f>SUM(E5-E6)</f>
        <v>0</v>
      </c>
      <c r="F7" s="30">
        <f>SUM(F5-F6)</f>
        <v>0</v>
      </c>
      <c r="G7" s="30">
        <f>SUM(G5-G6)</f>
        <v>0</v>
      </c>
      <c r="H7" s="30">
        <f>SUM(H5-H6)</f>
        <v>0</v>
      </c>
      <c r="I7" s="31">
        <f>SUM(E7:H7)</f>
        <v>0</v>
      </c>
    </row>
    <row r="8" spans="1:9" s="5" customFormat="1" ht="15.95" customHeight="1">
      <c r="A8" s="306"/>
      <c r="B8" s="333"/>
      <c r="C8" s="307" t="s">
        <v>62</v>
      </c>
      <c r="D8" s="211" t="s">
        <v>59</v>
      </c>
      <c r="E8" s="30">
        <f aca="true" t="shared" si="0" ref="E8:I9">SUM(E5)</f>
        <v>0</v>
      </c>
      <c r="F8" s="30">
        <f t="shared" si="0"/>
        <v>0</v>
      </c>
      <c r="G8" s="30">
        <f t="shared" si="0"/>
        <v>0</v>
      </c>
      <c r="H8" s="30">
        <f t="shared" si="0"/>
        <v>3975000</v>
      </c>
      <c r="I8" s="31">
        <f t="shared" si="0"/>
        <v>3975000</v>
      </c>
    </row>
    <row r="9" spans="1:9" s="5" customFormat="1" ht="15.95" customHeight="1">
      <c r="A9" s="306"/>
      <c r="B9" s="333"/>
      <c r="C9" s="307"/>
      <c r="D9" s="211" t="s">
        <v>60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3975000</v>
      </c>
      <c r="I9" s="31">
        <f t="shared" si="0"/>
        <v>3975000</v>
      </c>
    </row>
    <row r="10" spans="1:9" s="5" customFormat="1" ht="15.95" customHeight="1">
      <c r="A10" s="306"/>
      <c r="B10" s="333"/>
      <c r="C10" s="307"/>
      <c r="D10" s="211" t="s">
        <v>61</v>
      </c>
      <c r="E10" s="30">
        <f>SUM(E8-E9)</f>
        <v>0</v>
      </c>
      <c r="F10" s="30">
        <f>SUM(F8-F9)</f>
        <v>0</v>
      </c>
      <c r="G10" s="30">
        <f>SUM(G8-G9)</f>
        <v>0</v>
      </c>
      <c r="H10" s="30">
        <f>SUM(H8-H9)</f>
        <v>0</v>
      </c>
      <c r="I10" s="31">
        <f>SUM(E10:H10)</f>
        <v>0</v>
      </c>
    </row>
    <row r="11" spans="1:9" s="5" customFormat="1" ht="15.95" customHeight="1">
      <c r="A11" s="306"/>
      <c r="B11" s="307" t="s">
        <v>63</v>
      </c>
      <c r="C11" s="307"/>
      <c r="D11" s="211" t="s">
        <v>59</v>
      </c>
      <c r="E11" s="30">
        <f aca="true" t="shared" si="1" ref="E11:I12">SUM(E8)</f>
        <v>0</v>
      </c>
      <c r="F11" s="30">
        <f t="shared" si="1"/>
        <v>0</v>
      </c>
      <c r="G11" s="30">
        <f t="shared" si="1"/>
        <v>0</v>
      </c>
      <c r="H11" s="30">
        <f t="shared" si="1"/>
        <v>3975000</v>
      </c>
      <c r="I11" s="31">
        <f t="shared" si="1"/>
        <v>3975000</v>
      </c>
    </row>
    <row r="12" spans="1:9" s="5" customFormat="1" ht="15.95" customHeight="1">
      <c r="A12" s="306"/>
      <c r="B12" s="307"/>
      <c r="C12" s="307"/>
      <c r="D12" s="211" t="s">
        <v>60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3975000</v>
      </c>
      <c r="I12" s="31">
        <f t="shared" si="1"/>
        <v>3975000</v>
      </c>
    </row>
    <row r="13" spans="1:9" s="5" customFormat="1" ht="15.95" customHeight="1">
      <c r="A13" s="306"/>
      <c r="B13" s="307"/>
      <c r="C13" s="307"/>
      <c r="D13" s="211" t="s">
        <v>61</v>
      </c>
      <c r="E13" s="30">
        <f>SUM(E11-E12)</f>
        <v>0</v>
      </c>
      <c r="F13" s="30">
        <f>SUM(F11-F12)</f>
        <v>0</v>
      </c>
      <c r="G13" s="30">
        <f>SUM(G11-G12)</f>
        <v>0</v>
      </c>
      <c r="H13" s="30">
        <f>SUM(H11-H12)</f>
        <v>0</v>
      </c>
      <c r="I13" s="31">
        <f>SUM(I11-I12)</f>
        <v>0</v>
      </c>
    </row>
    <row r="14" spans="1:9" s="5" customFormat="1" ht="15.95" customHeight="1">
      <c r="A14" s="306" t="s">
        <v>64</v>
      </c>
      <c r="B14" s="307"/>
      <c r="C14" s="307"/>
      <c r="D14" s="211" t="s">
        <v>59</v>
      </c>
      <c r="E14" s="30">
        <f aca="true" t="shared" si="2" ref="E14:I16">SUM(E11)</f>
        <v>0</v>
      </c>
      <c r="F14" s="30">
        <f t="shared" si="2"/>
        <v>0</v>
      </c>
      <c r="G14" s="30">
        <f t="shared" si="2"/>
        <v>0</v>
      </c>
      <c r="H14" s="30">
        <f t="shared" si="2"/>
        <v>3975000</v>
      </c>
      <c r="I14" s="31">
        <f t="shared" si="2"/>
        <v>3975000</v>
      </c>
    </row>
    <row r="15" spans="1:9" s="5" customFormat="1" ht="15.95" customHeight="1">
      <c r="A15" s="306"/>
      <c r="B15" s="307"/>
      <c r="C15" s="307"/>
      <c r="D15" s="211" t="s">
        <v>60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3975000</v>
      </c>
      <c r="I15" s="31">
        <f t="shared" si="2"/>
        <v>3975000</v>
      </c>
    </row>
    <row r="16" spans="1:9" s="5" customFormat="1" ht="15.95" customHeight="1">
      <c r="A16" s="306"/>
      <c r="B16" s="307"/>
      <c r="C16" s="307"/>
      <c r="D16" s="211" t="s">
        <v>61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1">
        <f t="shared" si="2"/>
        <v>0</v>
      </c>
    </row>
    <row r="17" spans="1:9" s="5" customFormat="1" ht="15.95" customHeight="1">
      <c r="A17" s="306" t="s">
        <v>65</v>
      </c>
      <c r="B17" s="307" t="s">
        <v>65</v>
      </c>
      <c r="C17" s="307" t="s">
        <v>66</v>
      </c>
      <c r="D17" s="211" t="s">
        <v>59</v>
      </c>
      <c r="E17" s="30">
        <v>0</v>
      </c>
      <c r="F17" s="30">
        <v>39776000</v>
      </c>
      <c r="G17" s="30">
        <v>0</v>
      </c>
      <c r="H17" s="30">
        <v>0</v>
      </c>
      <c r="I17" s="31">
        <f>SUM(E17:H17)</f>
        <v>39776000</v>
      </c>
    </row>
    <row r="18" spans="1:9" s="5" customFormat="1" ht="15.95" customHeight="1">
      <c r="A18" s="306"/>
      <c r="B18" s="307"/>
      <c r="C18" s="307"/>
      <c r="D18" s="211" t="s">
        <v>60</v>
      </c>
      <c r="E18" s="30">
        <v>0</v>
      </c>
      <c r="F18" s="30">
        <v>39776000</v>
      </c>
      <c r="G18" s="30">
        <v>0</v>
      </c>
      <c r="H18" s="30">
        <v>0</v>
      </c>
      <c r="I18" s="31">
        <f>SUM(E18:H18)</f>
        <v>39776000</v>
      </c>
    </row>
    <row r="19" spans="1:9" s="5" customFormat="1" ht="15.95" customHeight="1">
      <c r="A19" s="306"/>
      <c r="B19" s="307"/>
      <c r="C19" s="307"/>
      <c r="D19" s="211" t="s">
        <v>61</v>
      </c>
      <c r="E19" s="30">
        <f>SUM(E17-E18)</f>
        <v>0</v>
      </c>
      <c r="F19" s="30">
        <f>SUM(F17-F18)</f>
        <v>0</v>
      </c>
      <c r="G19" s="30">
        <f>SUM(G17-G18)</f>
        <v>0</v>
      </c>
      <c r="H19" s="30">
        <f>SUM(H17-H18)</f>
        <v>0</v>
      </c>
      <c r="I19" s="31">
        <f>SUM(E19:H19)</f>
        <v>0</v>
      </c>
    </row>
    <row r="20" spans="1:9" s="5" customFormat="1" ht="15.95" customHeight="1">
      <c r="A20" s="306"/>
      <c r="B20" s="307"/>
      <c r="C20" s="307" t="s">
        <v>67</v>
      </c>
      <c r="D20" s="211" t="s">
        <v>59</v>
      </c>
      <c r="E20" s="30">
        <v>0</v>
      </c>
      <c r="F20" s="30">
        <v>0</v>
      </c>
      <c r="G20" s="30">
        <v>0</v>
      </c>
      <c r="H20" s="30">
        <v>0</v>
      </c>
      <c r="I20" s="31">
        <f aca="true" t="shared" si="3" ref="I20:I25">SUM(E20:H20)</f>
        <v>0</v>
      </c>
    </row>
    <row r="21" spans="1:9" s="5" customFormat="1" ht="15.95" customHeight="1">
      <c r="A21" s="306"/>
      <c r="B21" s="307"/>
      <c r="C21" s="307"/>
      <c r="D21" s="211" t="s">
        <v>60</v>
      </c>
      <c r="E21" s="30">
        <v>0</v>
      </c>
      <c r="F21" s="30">
        <v>0</v>
      </c>
      <c r="G21" s="30">
        <v>0</v>
      </c>
      <c r="H21" s="30">
        <v>0</v>
      </c>
      <c r="I21" s="31">
        <f t="shared" si="3"/>
        <v>0</v>
      </c>
    </row>
    <row r="22" spans="1:9" s="5" customFormat="1" ht="15.95" customHeight="1">
      <c r="A22" s="306"/>
      <c r="B22" s="307"/>
      <c r="C22" s="307"/>
      <c r="D22" s="211" t="s">
        <v>61</v>
      </c>
      <c r="E22" s="30">
        <f>SUM(E20-E21)</f>
        <v>0</v>
      </c>
      <c r="F22" s="30">
        <f>SUM(F20-F21)</f>
        <v>0</v>
      </c>
      <c r="G22" s="30">
        <f>SUM(G20-G21)</f>
        <v>0</v>
      </c>
      <c r="H22" s="30">
        <f>SUM(H20-H21)</f>
        <v>0</v>
      </c>
      <c r="I22" s="31">
        <f t="shared" si="3"/>
        <v>0</v>
      </c>
    </row>
    <row r="23" spans="1:9" s="5" customFormat="1" ht="15.95" customHeight="1">
      <c r="A23" s="306"/>
      <c r="B23" s="307"/>
      <c r="C23" s="307" t="s">
        <v>68</v>
      </c>
      <c r="D23" s="211" t="s">
        <v>59</v>
      </c>
      <c r="E23" s="30">
        <v>0</v>
      </c>
      <c r="F23" s="30">
        <v>0</v>
      </c>
      <c r="G23" s="30">
        <v>0</v>
      </c>
      <c r="H23" s="30">
        <v>0</v>
      </c>
      <c r="I23" s="31">
        <f t="shared" si="3"/>
        <v>0</v>
      </c>
    </row>
    <row r="24" spans="1:9" s="5" customFormat="1" ht="15.95" customHeight="1">
      <c r="A24" s="306"/>
      <c r="B24" s="307"/>
      <c r="C24" s="307"/>
      <c r="D24" s="211" t="s">
        <v>60</v>
      </c>
      <c r="E24" s="30">
        <v>0</v>
      </c>
      <c r="F24" s="30">
        <v>0</v>
      </c>
      <c r="G24" s="30">
        <v>0</v>
      </c>
      <c r="H24" s="30">
        <v>0</v>
      </c>
      <c r="I24" s="31">
        <f t="shared" si="3"/>
        <v>0</v>
      </c>
    </row>
    <row r="25" spans="1:9" s="5" customFormat="1" ht="15.95" customHeight="1">
      <c r="A25" s="306"/>
      <c r="B25" s="307"/>
      <c r="C25" s="307"/>
      <c r="D25" s="211" t="s">
        <v>61</v>
      </c>
      <c r="E25" s="30">
        <f>SUM(E23-E24)</f>
        <v>0</v>
      </c>
      <c r="F25" s="30">
        <f>SUM(F23-F24)</f>
        <v>0</v>
      </c>
      <c r="G25" s="30">
        <f>SUM(G23-G24)</f>
        <v>0</v>
      </c>
      <c r="H25" s="30">
        <f>SUM(H23-H24)</f>
        <v>0</v>
      </c>
      <c r="I25" s="31">
        <f t="shared" si="3"/>
        <v>0</v>
      </c>
    </row>
    <row r="26" spans="1:9" s="5" customFormat="1" ht="15.95" customHeight="1">
      <c r="A26" s="306"/>
      <c r="B26" s="307"/>
      <c r="C26" s="307" t="s">
        <v>62</v>
      </c>
      <c r="D26" s="211" t="s">
        <v>59</v>
      </c>
      <c r="E26" s="30">
        <f aca="true" t="shared" si="4" ref="E26:I27">SUM(E17,E20,E23)</f>
        <v>0</v>
      </c>
      <c r="F26" s="30">
        <f t="shared" si="4"/>
        <v>39776000</v>
      </c>
      <c r="G26" s="30">
        <f t="shared" si="4"/>
        <v>0</v>
      </c>
      <c r="H26" s="30">
        <f t="shared" si="4"/>
        <v>0</v>
      </c>
      <c r="I26" s="31">
        <f t="shared" si="4"/>
        <v>39776000</v>
      </c>
    </row>
    <row r="27" spans="1:9" s="5" customFormat="1" ht="15.95" customHeight="1">
      <c r="A27" s="306"/>
      <c r="B27" s="307"/>
      <c r="C27" s="307"/>
      <c r="D27" s="211" t="s">
        <v>60</v>
      </c>
      <c r="E27" s="30">
        <f t="shared" si="4"/>
        <v>0</v>
      </c>
      <c r="F27" s="30">
        <f t="shared" si="4"/>
        <v>39776000</v>
      </c>
      <c r="G27" s="30">
        <f t="shared" si="4"/>
        <v>0</v>
      </c>
      <c r="H27" s="30">
        <f t="shared" si="4"/>
        <v>0</v>
      </c>
      <c r="I27" s="31">
        <f t="shared" si="4"/>
        <v>39776000</v>
      </c>
    </row>
    <row r="28" spans="1:9" s="5" customFormat="1" ht="15.95" customHeight="1">
      <c r="A28" s="306"/>
      <c r="B28" s="307"/>
      <c r="C28" s="307"/>
      <c r="D28" s="211" t="s">
        <v>61</v>
      </c>
      <c r="E28" s="30">
        <f>SUM(E26-E27)</f>
        <v>0</v>
      </c>
      <c r="F28" s="30">
        <f>SUM(F26-F27)</f>
        <v>0</v>
      </c>
      <c r="G28" s="30">
        <f>SUM(G26-G27)</f>
        <v>0</v>
      </c>
      <c r="H28" s="30">
        <f>SUM(H26-H27)</f>
        <v>0</v>
      </c>
      <c r="I28" s="31">
        <f>SUM(I26-I27)</f>
        <v>0</v>
      </c>
    </row>
    <row r="29" spans="1:9" s="5" customFormat="1" ht="15.95" customHeight="1">
      <c r="A29" s="306"/>
      <c r="B29" s="307" t="s">
        <v>63</v>
      </c>
      <c r="C29" s="307"/>
      <c r="D29" s="211" t="s">
        <v>59</v>
      </c>
      <c r="E29" s="30">
        <f aca="true" t="shared" si="5" ref="E29:I34">SUM(E26)</f>
        <v>0</v>
      </c>
      <c r="F29" s="30">
        <f t="shared" si="5"/>
        <v>39776000</v>
      </c>
      <c r="G29" s="30">
        <f t="shared" si="5"/>
        <v>0</v>
      </c>
      <c r="H29" s="30">
        <f>SUM(H26)</f>
        <v>0</v>
      </c>
      <c r="I29" s="31">
        <f t="shared" si="5"/>
        <v>39776000</v>
      </c>
    </row>
    <row r="30" spans="1:9" s="5" customFormat="1" ht="15.95" customHeight="1">
      <c r="A30" s="306"/>
      <c r="B30" s="307"/>
      <c r="C30" s="307"/>
      <c r="D30" s="211" t="s">
        <v>60</v>
      </c>
      <c r="E30" s="30">
        <f t="shared" si="5"/>
        <v>0</v>
      </c>
      <c r="F30" s="30">
        <f t="shared" si="5"/>
        <v>39776000</v>
      </c>
      <c r="G30" s="30">
        <f t="shared" si="5"/>
        <v>0</v>
      </c>
      <c r="H30" s="30">
        <f t="shared" si="5"/>
        <v>0</v>
      </c>
      <c r="I30" s="31">
        <f t="shared" si="5"/>
        <v>39776000</v>
      </c>
    </row>
    <row r="31" spans="1:9" s="5" customFormat="1" ht="15.95" customHeight="1">
      <c r="A31" s="306"/>
      <c r="B31" s="307"/>
      <c r="C31" s="307"/>
      <c r="D31" s="211" t="s">
        <v>61</v>
      </c>
      <c r="E31" s="30">
        <f t="shared" si="5"/>
        <v>0</v>
      </c>
      <c r="F31" s="30">
        <f t="shared" si="5"/>
        <v>0</v>
      </c>
      <c r="G31" s="30">
        <f t="shared" si="5"/>
        <v>0</v>
      </c>
      <c r="H31" s="30">
        <f t="shared" si="5"/>
        <v>0</v>
      </c>
      <c r="I31" s="31">
        <f t="shared" si="5"/>
        <v>0</v>
      </c>
    </row>
    <row r="32" spans="1:9" s="5" customFormat="1" ht="15.95" customHeight="1">
      <c r="A32" s="306" t="s">
        <v>64</v>
      </c>
      <c r="B32" s="307"/>
      <c r="C32" s="307"/>
      <c r="D32" s="211" t="s">
        <v>59</v>
      </c>
      <c r="E32" s="30">
        <f t="shared" si="5"/>
        <v>0</v>
      </c>
      <c r="F32" s="30">
        <f t="shared" si="5"/>
        <v>39776000</v>
      </c>
      <c r="G32" s="30">
        <f t="shared" si="5"/>
        <v>0</v>
      </c>
      <c r="H32" s="30">
        <f t="shared" si="5"/>
        <v>0</v>
      </c>
      <c r="I32" s="31">
        <f t="shared" si="5"/>
        <v>39776000</v>
      </c>
    </row>
    <row r="33" spans="1:9" s="5" customFormat="1" ht="15.95" customHeight="1">
      <c r="A33" s="306"/>
      <c r="B33" s="307"/>
      <c r="C33" s="307"/>
      <c r="D33" s="211" t="s">
        <v>60</v>
      </c>
      <c r="E33" s="30">
        <f t="shared" si="5"/>
        <v>0</v>
      </c>
      <c r="F33" s="30">
        <f t="shared" si="5"/>
        <v>39776000</v>
      </c>
      <c r="G33" s="30">
        <f t="shared" si="5"/>
        <v>0</v>
      </c>
      <c r="H33" s="30">
        <f t="shared" si="5"/>
        <v>0</v>
      </c>
      <c r="I33" s="31">
        <f t="shared" si="5"/>
        <v>39776000</v>
      </c>
    </row>
    <row r="34" spans="1:9" s="5" customFormat="1" ht="15.95" customHeight="1">
      <c r="A34" s="306"/>
      <c r="B34" s="307"/>
      <c r="C34" s="307"/>
      <c r="D34" s="211" t="s">
        <v>61</v>
      </c>
      <c r="E34" s="30">
        <f t="shared" si="5"/>
        <v>0</v>
      </c>
      <c r="F34" s="30">
        <f t="shared" si="5"/>
        <v>0</v>
      </c>
      <c r="G34" s="30">
        <f t="shared" si="5"/>
        <v>0</v>
      </c>
      <c r="H34" s="30">
        <f t="shared" si="5"/>
        <v>0</v>
      </c>
      <c r="I34" s="31">
        <f t="shared" si="5"/>
        <v>0</v>
      </c>
    </row>
    <row r="35" spans="1:9" s="5" customFormat="1" ht="15.95" customHeight="1">
      <c r="A35" s="320" t="s">
        <v>285</v>
      </c>
      <c r="B35" s="313" t="s">
        <v>285</v>
      </c>
      <c r="C35" s="313" t="s">
        <v>285</v>
      </c>
      <c r="D35" s="211" t="s">
        <v>59</v>
      </c>
      <c r="E35" s="30">
        <v>0</v>
      </c>
      <c r="F35" s="30">
        <v>0</v>
      </c>
      <c r="G35" s="30">
        <v>0</v>
      </c>
      <c r="H35" s="30">
        <v>30000</v>
      </c>
      <c r="I35" s="31">
        <f aca="true" t="shared" si="6" ref="I35:I37">SUM(E35:H35)</f>
        <v>30000</v>
      </c>
    </row>
    <row r="36" spans="1:9" s="5" customFormat="1" ht="15.95" customHeight="1">
      <c r="A36" s="311"/>
      <c r="B36" s="312"/>
      <c r="C36" s="312"/>
      <c r="D36" s="211" t="s">
        <v>60</v>
      </c>
      <c r="E36" s="30">
        <v>0</v>
      </c>
      <c r="F36" s="30">
        <v>0</v>
      </c>
      <c r="G36" s="30">
        <v>0</v>
      </c>
      <c r="H36" s="30">
        <v>30000</v>
      </c>
      <c r="I36" s="31">
        <f t="shared" si="6"/>
        <v>30000</v>
      </c>
    </row>
    <row r="37" spans="1:9" s="5" customFormat="1" ht="15.95" customHeight="1">
      <c r="A37" s="311"/>
      <c r="B37" s="312"/>
      <c r="C37" s="309"/>
      <c r="D37" s="211" t="s">
        <v>61</v>
      </c>
      <c r="E37" s="30">
        <f>SUM(E35-E36)</f>
        <v>0</v>
      </c>
      <c r="F37" s="30">
        <f>SUM(F35-F36)</f>
        <v>0</v>
      </c>
      <c r="G37" s="30">
        <f>SUM(G35-G36)</f>
        <v>0</v>
      </c>
      <c r="H37" s="30">
        <f>SUM(H35-H36)</f>
        <v>0</v>
      </c>
      <c r="I37" s="31">
        <f t="shared" si="6"/>
        <v>0</v>
      </c>
    </row>
    <row r="38" spans="1:9" s="5" customFormat="1" ht="15.95" customHeight="1">
      <c r="A38" s="311"/>
      <c r="B38" s="312"/>
      <c r="C38" s="313" t="s">
        <v>62</v>
      </c>
      <c r="D38" s="211" t="s">
        <v>59</v>
      </c>
      <c r="E38" s="30">
        <f aca="true" t="shared" si="7" ref="E38:I39">SUM(E35)</f>
        <v>0</v>
      </c>
      <c r="F38" s="30">
        <f t="shared" si="7"/>
        <v>0</v>
      </c>
      <c r="G38" s="30">
        <f t="shared" si="7"/>
        <v>0</v>
      </c>
      <c r="H38" s="30">
        <f t="shared" si="7"/>
        <v>30000</v>
      </c>
      <c r="I38" s="31">
        <f t="shared" si="7"/>
        <v>30000</v>
      </c>
    </row>
    <row r="39" spans="1:9" s="5" customFormat="1" ht="15.95" customHeight="1">
      <c r="A39" s="311"/>
      <c r="B39" s="312"/>
      <c r="C39" s="312"/>
      <c r="D39" s="211" t="s">
        <v>60</v>
      </c>
      <c r="E39" s="30">
        <f t="shared" si="7"/>
        <v>0</v>
      </c>
      <c r="F39" s="30">
        <f t="shared" si="7"/>
        <v>0</v>
      </c>
      <c r="G39" s="30">
        <f t="shared" si="7"/>
        <v>0</v>
      </c>
      <c r="H39" s="30">
        <f t="shared" si="7"/>
        <v>30000</v>
      </c>
      <c r="I39" s="31">
        <f t="shared" si="7"/>
        <v>30000</v>
      </c>
    </row>
    <row r="40" spans="1:9" s="5" customFormat="1" ht="15.95" customHeight="1">
      <c r="A40" s="311"/>
      <c r="B40" s="309"/>
      <c r="C40" s="309"/>
      <c r="D40" s="211" t="s">
        <v>61</v>
      </c>
      <c r="E40" s="30">
        <f>SUM(E38-E39)</f>
        <v>0</v>
      </c>
      <c r="F40" s="30">
        <f>SUM(F38-F39)</f>
        <v>0</v>
      </c>
      <c r="G40" s="30">
        <f>SUM(G38-G39)</f>
        <v>0</v>
      </c>
      <c r="H40" s="30">
        <f>SUM(H38-H39)</f>
        <v>0</v>
      </c>
      <c r="I40" s="31">
        <f>SUM(I38-I39)</f>
        <v>0</v>
      </c>
    </row>
    <row r="41" spans="1:9" s="5" customFormat="1" ht="15.95" customHeight="1">
      <c r="A41" s="311"/>
      <c r="B41" s="314" t="s">
        <v>63</v>
      </c>
      <c r="C41" s="315"/>
      <c r="D41" s="211" t="s">
        <v>59</v>
      </c>
      <c r="E41" s="30">
        <f aca="true" t="shared" si="8" ref="E41:I46">SUM(E38)</f>
        <v>0</v>
      </c>
      <c r="F41" s="30">
        <f t="shared" si="8"/>
        <v>0</v>
      </c>
      <c r="G41" s="30">
        <f t="shared" si="8"/>
        <v>0</v>
      </c>
      <c r="H41" s="30">
        <f t="shared" si="8"/>
        <v>30000</v>
      </c>
      <c r="I41" s="31">
        <f t="shared" si="8"/>
        <v>30000</v>
      </c>
    </row>
    <row r="42" spans="1:9" s="5" customFormat="1" ht="15.95" customHeight="1">
      <c r="A42" s="311"/>
      <c r="B42" s="316"/>
      <c r="C42" s="317"/>
      <c r="D42" s="211" t="s">
        <v>60</v>
      </c>
      <c r="E42" s="30">
        <f t="shared" si="8"/>
        <v>0</v>
      </c>
      <c r="F42" s="30">
        <f t="shared" si="8"/>
        <v>0</v>
      </c>
      <c r="G42" s="30">
        <f t="shared" si="8"/>
        <v>0</v>
      </c>
      <c r="H42" s="30">
        <f t="shared" si="8"/>
        <v>30000</v>
      </c>
      <c r="I42" s="31">
        <f t="shared" si="8"/>
        <v>30000</v>
      </c>
    </row>
    <row r="43" spans="1:145" s="5" customFormat="1" ht="15.95" customHeight="1">
      <c r="A43" s="308"/>
      <c r="B43" s="318"/>
      <c r="C43" s="319"/>
      <c r="D43" s="211" t="s">
        <v>61</v>
      </c>
      <c r="E43" s="30">
        <f t="shared" si="8"/>
        <v>0</v>
      </c>
      <c r="F43" s="30">
        <f t="shared" si="8"/>
        <v>0</v>
      </c>
      <c r="G43" s="30">
        <f t="shared" si="8"/>
        <v>0</v>
      </c>
      <c r="H43" s="30">
        <f t="shared" si="8"/>
        <v>0</v>
      </c>
      <c r="I43" s="31">
        <f t="shared" si="8"/>
        <v>0</v>
      </c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</row>
    <row r="44" spans="1:9" s="5" customFormat="1" ht="15.95" customHeight="1">
      <c r="A44" s="306" t="s">
        <v>64</v>
      </c>
      <c r="B44" s="307"/>
      <c r="C44" s="307"/>
      <c r="D44" s="213" t="s">
        <v>59</v>
      </c>
      <c r="E44" s="34">
        <f t="shared" si="8"/>
        <v>0</v>
      </c>
      <c r="F44" s="34">
        <f t="shared" si="8"/>
        <v>0</v>
      </c>
      <c r="G44" s="34">
        <f t="shared" si="8"/>
        <v>0</v>
      </c>
      <c r="H44" s="34">
        <f t="shared" si="8"/>
        <v>30000</v>
      </c>
      <c r="I44" s="35">
        <f t="shared" si="8"/>
        <v>30000</v>
      </c>
    </row>
    <row r="45" spans="1:9" s="5" customFormat="1" ht="15.95" customHeight="1">
      <c r="A45" s="306"/>
      <c r="B45" s="307"/>
      <c r="C45" s="307"/>
      <c r="D45" s="211" t="s">
        <v>60</v>
      </c>
      <c r="E45" s="30">
        <f t="shared" si="8"/>
        <v>0</v>
      </c>
      <c r="F45" s="30">
        <f t="shared" si="8"/>
        <v>0</v>
      </c>
      <c r="G45" s="30">
        <f t="shared" si="8"/>
        <v>0</v>
      </c>
      <c r="H45" s="30">
        <f t="shared" si="8"/>
        <v>30000</v>
      </c>
      <c r="I45" s="31">
        <f t="shared" si="8"/>
        <v>30000</v>
      </c>
    </row>
    <row r="46" spans="1:9" s="5" customFormat="1" ht="15.95" customHeight="1">
      <c r="A46" s="321"/>
      <c r="B46" s="322"/>
      <c r="C46" s="322"/>
      <c r="D46" s="212" t="s">
        <v>61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3">
        <f t="shared" si="8"/>
        <v>0</v>
      </c>
    </row>
    <row r="47" spans="1:9" s="5" customFormat="1" ht="16.5" customHeight="1">
      <c r="A47" s="310" t="s">
        <v>69</v>
      </c>
      <c r="B47" s="312" t="s">
        <v>69</v>
      </c>
      <c r="C47" s="312" t="s">
        <v>286</v>
      </c>
      <c r="D47" s="213" t="s">
        <v>59</v>
      </c>
      <c r="E47" s="34">
        <v>0</v>
      </c>
      <c r="F47" s="34">
        <v>4526</v>
      </c>
      <c r="G47" s="34">
        <v>0</v>
      </c>
      <c r="H47" s="34">
        <v>799110</v>
      </c>
      <c r="I47" s="35">
        <f aca="true" t="shared" si="9" ref="I47:I52">SUM(E47:H47)</f>
        <v>803636</v>
      </c>
    </row>
    <row r="48" spans="1:9" s="5" customFormat="1" ht="16.5" customHeight="1">
      <c r="A48" s="311"/>
      <c r="B48" s="312"/>
      <c r="C48" s="312"/>
      <c r="D48" s="211" t="s">
        <v>60</v>
      </c>
      <c r="E48" s="30">
        <v>0</v>
      </c>
      <c r="F48" s="30">
        <v>4526</v>
      </c>
      <c r="G48" s="30">
        <v>0</v>
      </c>
      <c r="H48" s="30">
        <v>799110</v>
      </c>
      <c r="I48" s="31">
        <f t="shared" si="9"/>
        <v>803636</v>
      </c>
    </row>
    <row r="49" spans="1:9" s="5" customFormat="1" ht="16.5" customHeight="1">
      <c r="A49" s="308"/>
      <c r="B49" s="309"/>
      <c r="C49" s="309"/>
      <c r="D49" s="211" t="s">
        <v>61</v>
      </c>
      <c r="E49" s="30">
        <f>SUM(E47-E48)</f>
        <v>0</v>
      </c>
      <c r="F49" s="30">
        <f>SUM(F47-F48)</f>
        <v>0</v>
      </c>
      <c r="G49" s="30">
        <f>SUM(G47-G48)</f>
        <v>0</v>
      </c>
      <c r="H49" s="30">
        <f>SUM(H47-H48)</f>
        <v>0</v>
      </c>
      <c r="I49" s="31">
        <f t="shared" si="9"/>
        <v>0</v>
      </c>
    </row>
    <row r="50" spans="1:9" s="5" customFormat="1" ht="16.5" customHeight="1">
      <c r="A50" s="311"/>
      <c r="B50" s="312"/>
      <c r="C50" s="312" t="s">
        <v>287</v>
      </c>
      <c r="D50" s="213" t="s">
        <v>59</v>
      </c>
      <c r="E50" s="34">
        <v>0</v>
      </c>
      <c r="F50" s="34">
        <v>0</v>
      </c>
      <c r="G50" s="34">
        <v>0</v>
      </c>
      <c r="H50" s="34">
        <v>0</v>
      </c>
      <c r="I50" s="35">
        <f t="shared" si="9"/>
        <v>0</v>
      </c>
    </row>
    <row r="51" spans="1:9" s="5" customFormat="1" ht="16.5" customHeight="1">
      <c r="A51" s="311"/>
      <c r="B51" s="312"/>
      <c r="C51" s="312"/>
      <c r="D51" s="162" t="s">
        <v>60</v>
      </c>
      <c r="E51" s="30">
        <v>0</v>
      </c>
      <c r="F51" s="30">
        <v>0</v>
      </c>
      <c r="G51" s="30">
        <v>0</v>
      </c>
      <c r="H51" s="30">
        <v>0</v>
      </c>
      <c r="I51" s="31">
        <f t="shared" si="9"/>
        <v>0</v>
      </c>
    </row>
    <row r="52" spans="1:9" s="5" customFormat="1" ht="16.5" customHeight="1">
      <c r="A52" s="311"/>
      <c r="B52" s="312"/>
      <c r="C52" s="309"/>
      <c r="D52" s="162" t="s">
        <v>61</v>
      </c>
      <c r="E52" s="30">
        <f>SUM(E50-E51)</f>
        <v>0</v>
      </c>
      <c r="F52" s="30">
        <f>SUM(F50-F51)</f>
        <v>0</v>
      </c>
      <c r="G52" s="30">
        <f>SUM(G50-G51)</f>
        <v>0</v>
      </c>
      <c r="H52" s="30">
        <f>SUM(H50-H51)</f>
        <v>0</v>
      </c>
      <c r="I52" s="31">
        <f t="shared" si="9"/>
        <v>0</v>
      </c>
    </row>
    <row r="53" spans="1:9" s="5" customFormat="1" ht="16.5" customHeight="1">
      <c r="A53" s="311"/>
      <c r="B53" s="312"/>
      <c r="C53" s="313" t="s">
        <v>62</v>
      </c>
      <c r="D53" s="162" t="s">
        <v>59</v>
      </c>
      <c r="E53" s="30">
        <f aca="true" t="shared" si="10" ref="E53:I54">SUM(E47,E50)</f>
        <v>0</v>
      </c>
      <c r="F53" s="30">
        <f t="shared" si="10"/>
        <v>4526</v>
      </c>
      <c r="G53" s="30">
        <f t="shared" si="10"/>
        <v>0</v>
      </c>
      <c r="H53" s="30">
        <f t="shared" si="10"/>
        <v>799110</v>
      </c>
      <c r="I53" s="31">
        <f t="shared" si="10"/>
        <v>803636</v>
      </c>
    </row>
    <row r="54" spans="1:9" s="5" customFormat="1" ht="16.5" customHeight="1">
      <c r="A54" s="311"/>
      <c r="B54" s="312"/>
      <c r="C54" s="312"/>
      <c r="D54" s="162" t="s">
        <v>60</v>
      </c>
      <c r="E54" s="30">
        <f t="shared" si="10"/>
        <v>0</v>
      </c>
      <c r="F54" s="30">
        <f t="shared" si="10"/>
        <v>4526</v>
      </c>
      <c r="G54" s="30">
        <f t="shared" si="10"/>
        <v>0</v>
      </c>
      <c r="H54" s="30">
        <f t="shared" si="10"/>
        <v>799110</v>
      </c>
      <c r="I54" s="31">
        <f t="shared" si="10"/>
        <v>803636</v>
      </c>
    </row>
    <row r="55" spans="1:9" s="5" customFormat="1" ht="16.5" customHeight="1">
      <c r="A55" s="311"/>
      <c r="B55" s="309"/>
      <c r="C55" s="309"/>
      <c r="D55" s="162" t="s">
        <v>61</v>
      </c>
      <c r="E55" s="30">
        <f>SUM(E53-E54)</f>
        <v>0</v>
      </c>
      <c r="F55" s="30">
        <f>SUM(F53-F54)</f>
        <v>0</v>
      </c>
      <c r="G55" s="30">
        <f>SUM(G53-G54)</f>
        <v>0</v>
      </c>
      <c r="H55" s="30">
        <f>SUM(H53-H54)</f>
        <v>0</v>
      </c>
      <c r="I55" s="31">
        <f>SUM(I53-I54)</f>
        <v>0</v>
      </c>
    </row>
    <row r="56" spans="1:9" s="5" customFormat="1" ht="16.5" customHeight="1">
      <c r="A56" s="311"/>
      <c r="B56" s="314" t="s">
        <v>63</v>
      </c>
      <c r="C56" s="315"/>
      <c r="D56" s="162" t="s">
        <v>59</v>
      </c>
      <c r="E56" s="30">
        <f aca="true" t="shared" si="11" ref="E56:E61">SUM(E53)</f>
        <v>0</v>
      </c>
      <c r="F56" s="30">
        <f aca="true" t="shared" si="12" ref="F56:I61">SUM(F53)</f>
        <v>4526</v>
      </c>
      <c r="G56" s="30">
        <f t="shared" si="12"/>
        <v>0</v>
      </c>
      <c r="H56" s="30">
        <f t="shared" si="12"/>
        <v>799110</v>
      </c>
      <c r="I56" s="31">
        <f t="shared" si="12"/>
        <v>803636</v>
      </c>
    </row>
    <row r="57" spans="1:9" s="5" customFormat="1" ht="16.5" customHeight="1">
      <c r="A57" s="311"/>
      <c r="B57" s="316"/>
      <c r="C57" s="317"/>
      <c r="D57" s="162" t="s">
        <v>60</v>
      </c>
      <c r="E57" s="30">
        <f t="shared" si="11"/>
        <v>0</v>
      </c>
      <c r="F57" s="30">
        <f t="shared" si="12"/>
        <v>4526</v>
      </c>
      <c r="G57" s="30">
        <f t="shared" si="12"/>
        <v>0</v>
      </c>
      <c r="H57" s="30">
        <f t="shared" si="12"/>
        <v>799110</v>
      </c>
      <c r="I57" s="31">
        <f t="shared" si="12"/>
        <v>803636</v>
      </c>
    </row>
    <row r="58" spans="1:9" s="5" customFormat="1" ht="16.5" customHeight="1">
      <c r="A58" s="308"/>
      <c r="B58" s="318"/>
      <c r="C58" s="319"/>
      <c r="D58" s="162" t="s">
        <v>61</v>
      </c>
      <c r="E58" s="30">
        <f t="shared" si="11"/>
        <v>0</v>
      </c>
      <c r="F58" s="30">
        <f t="shared" si="12"/>
        <v>0</v>
      </c>
      <c r="G58" s="30">
        <f t="shared" si="12"/>
        <v>0</v>
      </c>
      <c r="H58" s="30">
        <f t="shared" si="12"/>
        <v>0</v>
      </c>
      <c r="I58" s="31">
        <f t="shared" si="12"/>
        <v>0</v>
      </c>
    </row>
    <row r="59" spans="1:9" s="5" customFormat="1" ht="16.5" customHeight="1">
      <c r="A59" s="308" t="s">
        <v>64</v>
      </c>
      <c r="B59" s="309"/>
      <c r="C59" s="309"/>
      <c r="D59" s="163" t="s">
        <v>59</v>
      </c>
      <c r="E59" s="34">
        <f t="shared" si="11"/>
        <v>0</v>
      </c>
      <c r="F59" s="34">
        <f t="shared" si="12"/>
        <v>4526</v>
      </c>
      <c r="G59" s="34">
        <f t="shared" si="12"/>
        <v>0</v>
      </c>
      <c r="H59" s="34">
        <f t="shared" si="12"/>
        <v>799110</v>
      </c>
      <c r="I59" s="35">
        <f t="shared" si="12"/>
        <v>803636</v>
      </c>
    </row>
    <row r="60" spans="1:9" s="5" customFormat="1" ht="16.5" customHeight="1">
      <c r="A60" s="306"/>
      <c r="B60" s="307"/>
      <c r="C60" s="307"/>
      <c r="D60" s="162" t="s">
        <v>60</v>
      </c>
      <c r="E60" s="30">
        <f t="shared" si="11"/>
        <v>0</v>
      </c>
      <c r="F60" s="30">
        <f t="shared" si="12"/>
        <v>4526</v>
      </c>
      <c r="G60" s="30">
        <f t="shared" si="12"/>
        <v>0</v>
      </c>
      <c r="H60" s="30">
        <f t="shared" si="12"/>
        <v>799110</v>
      </c>
      <c r="I60" s="31">
        <f t="shared" si="12"/>
        <v>803636</v>
      </c>
    </row>
    <row r="61" spans="1:9" s="5" customFormat="1" ht="16.5" customHeight="1">
      <c r="A61" s="306"/>
      <c r="B61" s="307"/>
      <c r="C61" s="307"/>
      <c r="D61" s="29" t="s">
        <v>61</v>
      </c>
      <c r="E61" s="30">
        <f t="shared" si="11"/>
        <v>0</v>
      </c>
      <c r="F61" s="30">
        <f t="shared" si="12"/>
        <v>0</v>
      </c>
      <c r="G61" s="30">
        <f t="shared" si="12"/>
        <v>0</v>
      </c>
      <c r="H61" s="30">
        <f t="shared" si="12"/>
        <v>0</v>
      </c>
      <c r="I61" s="31">
        <f t="shared" si="12"/>
        <v>0</v>
      </c>
    </row>
    <row r="62" spans="1:9" s="5" customFormat="1" ht="16.5" customHeight="1">
      <c r="A62" s="306" t="s">
        <v>70</v>
      </c>
      <c r="B62" s="307" t="s">
        <v>70</v>
      </c>
      <c r="C62" s="307" t="s">
        <v>71</v>
      </c>
      <c r="D62" s="29" t="s">
        <v>59</v>
      </c>
      <c r="E62" s="30">
        <v>0</v>
      </c>
      <c r="F62" s="30">
        <v>0</v>
      </c>
      <c r="G62" s="30">
        <v>0</v>
      </c>
      <c r="H62" s="30">
        <v>0</v>
      </c>
      <c r="I62" s="31">
        <f aca="true" t="shared" si="13" ref="I62:I70">SUM(E62:H62)</f>
        <v>0</v>
      </c>
    </row>
    <row r="63" spans="1:9" s="5" customFormat="1" ht="16.5" customHeight="1">
      <c r="A63" s="306"/>
      <c r="B63" s="307"/>
      <c r="C63" s="307"/>
      <c r="D63" s="29" t="s">
        <v>60</v>
      </c>
      <c r="E63" s="30">
        <v>0</v>
      </c>
      <c r="F63" s="30">
        <v>0</v>
      </c>
      <c r="G63" s="30">
        <v>0</v>
      </c>
      <c r="H63" s="30">
        <v>0</v>
      </c>
      <c r="I63" s="31">
        <f t="shared" si="13"/>
        <v>0</v>
      </c>
    </row>
    <row r="64" spans="1:9" s="5" customFormat="1" ht="15.95" customHeight="1">
      <c r="A64" s="306"/>
      <c r="B64" s="307"/>
      <c r="C64" s="307"/>
      <c r="D64" s="29" t="s">
        <v>61</v>
      </c>
      <c r="E64" s="30">
        <f>SUM(E62-E63)</f>
        <v>0</v>
      </c>
      <c r="F64" s="30">
        <f>SUM(F62-F63)</f>
        <v>0</v>
      </c>
      <c r="G64" s="30">
        <f>SUM(G62-G63)</f>
        <v>0</v>
      </c>
      <c r="H64" s="30">
        <f>SUM(H62-H63)</f>
        <v>0</v>
      </c>
      <c r="I64" s="31">
        <f t="shared" si="13"/>
        <v>0</v>
      </c>
    </row>
    <row r="65" spans="1:9" s="5" customFormat="1" ht="16.5" customHeight="1">
      <c r="A65" s="306"/>
      <c r="B65" s="307"/>
      <c r="C65" s="307" t="s">
        <v>72</v>
      </c>
      <c r="D65" s="29" t="s">
        <v>59</v>
      </c>
      <c r="E65" s="30">
        <v>0</v>
      </c>
      <c r="F65" s="30">
        <v>5000</v>
      </c>
      <c r="G65" s="30">
        <v>0</v>
      </c>
      <c r="H65" s="30">
        <v>0</v>
      </c>
      <c r="I65" s="31">
        <f>SUM(E65:H65)</f>
        <v>5000</v>
      </c>
    </row>
    <row r="66" spans="1:9" s="5" customFormat="1" ht="16.5" customHeight="1">
      <c r="A66" s="306"/>
      <c r="B66" s="307"/>
      <c r="C66" s="307"/>
      <c r="D66" s="29" t="s">
        <v>60</v>
      </c>
      <c r="E66" s="30">
        <v>0</v>
      </c>
      <c r="F66" s="30">
        <v>5274</v>
      </c>
      <c r="G66" s="30">
        <v>0</v>
      </c>
      <c r="H66" s="30">
        <v>0</v>
      </c>
      <c r="I66" s="31">
        <f>SUM(E66:H66)</f>
        <v>5274</v>
      </c>
    </row>
    <row r="67" spans="1:9" s="5" customFormat="1" ht="16.5" customHeight="1">
      <c r="A67" s="306"/>
      <c r="B67" s="307"/>
      <c r="C67" s="307"/>
      <c r="D67" s="29" t="s">
        <v>61</v>
      </c>
      <c r="E67" s="30">
        <f>SUM(E65-E66)</f>
        <v>0</v>
      </c>
      <c r="F67" s="30">
        <f>SUM(F65-F66)</f>
        <v>-274</v>
      </c>
      <c r="G67" s="30">
        <f>SUM(G65-G66)</f>
        <v>0</v>
      </c>
      <c r="H67" s="30">
        <f>SUM(H65-H66)</f>
        <v>0</v>
      </c>
      <c r="I67" s="31">
        <f>SUM(E67:H67)</f>
        <v>-274</v>
      </c>
    </row>
    <row r="68" spans="1:9" s="5" customFormat="1" ht="16.5" customHeight="1">
      <c r="A68" s="306"/>
      <c r="B68" s="307"/>
      <c r="C68" s="307" t="s">
        <v>73</v>
      </c>
      <c r="D68" s="29" t="s">
        <v>59</v>
      </c>
      <c r="E68" s="30">
        <v>0</v>
      </c>
      <c r="F68" s="30">
        <v>0</v>
      </c>
      <c r="G68" s="30">
        <v>0</v>
      </c>
      <c r="H68" s="30">
        <v>36740</v>
      </c>
      <c r="I68" s="31">
        <f t="shared" si="13"/>
        <v>36740</v>
      </c>
    </row>
    <row r="69" spans="1:9" s="5" customFormat="1" ht="16.5" customHeight="1">
      <c r="A69" s="306"/>
      <c r="B69" s="307"/>
      <c r="C69" s="307"/>
      <c r="D69" s="29" t="s">
        <v>60</v>
      </c>
      <c r="E69" s="30">
        <v>0</v>
      </c>
      <c r="F69" s="30">
        <v>0</v>
      </c>
      <c r="G69" s="30">
        <v>0</v>
      </c>
      <c r="H69" s="30">
        <v>36740</v>
      </c>
      <c r="I69" s="31">
        <f t="shared" si="13"/>
        <v>36740</v>
      </c>
    </row>
    <row r="70" spans="1:9" s="5" customFormat="1" ht="16.5" customHeight="1">
      <c r="A70" s="306"/>
      <c r="B70" s="307"/>
      <c r="C70" s="307"/>
      <c r="D70" s="29" t="s">
        <v>61</v>
      </c>
      <c r="E70" s="30">
        <f>SUM(E68-E69)</f>
        <v>0</v>
      </c>
      <c r="F70" s="30">
        <f>SUM(F68-F69)</f>
        <v>0</v>
      </c>
      <c r="G70" s="30">
        <f>SUM(G68-G69)</f>
        <v>0</v>
      </c>
      <c r="H70" s="30">
        <f>SUM(H68-H69)</f>
        <v>0</v>
      </c>
      <c r="I70" s="31">
        <f t="shared" si="13"/>
        <v>0</v>
      </c>
    </row>
    <row r="71" spans="1:9" s="5" customFormat="1" ht="16.5" customHeight="1">
      <c r="A71" s="306"/>
      <c r="B71" s="307"/>
      <c r="C71" s="307" t="s">
        <v>62</v>
      </c>
      <c r="D71" s="29" t="s">
        <v>59</v>
      </c>
      <c r="E71" s="30">
        <f aca="true" t="shared" si="14" ref="E71:I72">SUM(E62,E65,E68)</f>
        <v>0</v>
      </c>
      <c r="F71" s="30">
        <f t="shared" si="14"/>
        <v>5000</v>
      </c>
      <c r="G71" s="30">
        <f t="shared" si="14"/>
        <v>0</v>
      </c>
      <c r="H71" s="30">
        <f t="shared" si="14"/>
        <v>36740</v>
      </c>
      <c r="I71" s="31">
        <f t="shared" si="14"/>
        <v>41740</v>
      </c>
    </row>
    <row r="72" spans="1:9" s="5" customFormat="1" ht="16.5" customHeight="1">
      <c r="A72" s="306"/>
      <c r="B72" s="307"/>
      <c r="C72" s="307"/>
      <c r="D72" s="29" t="s">
        <v>60</v>
      </c>
      <c r="E72" s="30">
        <f t="shared" si="14"/>
        <v>0</v>
      </c>
      <c r="F72" s="30">
        <f t="shared" si="14"/>
        <v>5274</v>
      </c>
      <c r="G72" s="30">
        <f t="shared" si="14"/>
        <v>0</v>
      </c>
      <c r="H72" s="30">
        <f t="shared" si="14"/>
        <v>36740</v>
      </c>
      <c r="I72" s="31">
        <f t="shared" si="14"/>
        <v>42014</v>
      </c>
    </row>
    <row r="73" spans="1:9" s="5" customFormat="1" ht="16.5" customHeight="1">
      <c r="A73" s="306"/>
      <c r="B73" s="307"/>
      <c r="C73" s="307"/>
      <c r="D73" s="29" t="s">
        <v>61</v>
      </c>
      <c r="E73" s="30">
        <f>SUM(E71-E72)</f>
        <v>0</v>
      </c>
      <c r="F73" s="30">
        <f>SUM(F71-F72)</f>
        <v>-274</v>
      </c>
      <c r="G73" s="30">
        <f>SUM(G71-G72)</f>
        <v>0</v>
      </c>
      <c r="H73" s="30">
        <f>SUM(H71-H72)</f>
        <v>0</v>
      </c>
      <c r="I73" s="31">
        <f>SUM(I71-I72)</f>
        <v>-274</v>
      </c>
    </row>
    <row r="74" spans="1:9" s="5" customFormat="1" ht="16.5" customHeight="1">
      <c r="A74" s="306"/>
      <c r="B74" s="307" t="s">
        <v>63</v>
      </c>
      <c r="C74" s="307"/>
      <c r="D74" s="29" t="s">
        <v>59</v>
      </c>
      <c r="E74" s="30">
        <f aca="true" t="shared" si="15" ref="E74:E79">SUM(E71)</f>
        <v>0</v>
      </c>
      <c r="F74" s="30">
        <f aca="true" t="shared" si="16" ref="F74:I79">SUM(F71)</f>
        <v>5000</v>
      </c>
      <c r="G74" s="30">
        <f t="shared" si="16"/>
        <v>0</v>
      </c>
      <c r="H74" s="30">
        <f t="shared" si="16"/>
        <v>36740</v>
      </c>
      <c r="I74" s="31">
        <f t="shared" si="16"/>
        <v>41740</v>
      </c>
    </row>
    <row r="75" spans="1:9" s="5" customFormat="1" ht="16.5" customHeight="1">
      <c r="A75" s="306"/>
      <c r="B75" s="307"/>
      <c r="C75" s="307"/>
      <c r="D75" s="29" t="s">
        <v>60</v>
      </c>
      <c r="E75" s="30">
        <f t="shared" si="15"/>
        <v>0</v>
      </c>
      <c r="F75" s="30">
        <f t="shared" si="16"/>
        <v>5274</v>
      </c>
      <c r="G75" s="30">
        <f t="shared" si="16"/>
        <v>0</v>
      </c>
      <c r="H75" s="30">
        <f t="shared" si="16"/>
        <v>36740</v>
      </c>
      <c r="I75" s="31">
        <f t="shared" si="16"/>
        <v>42014</v>
      </c>
    </row>
    <row r="76" spans="1:9" s="5" customFormat="1" ht="16.5" customHeight="1">
      <c r="A76" s="306"/>
      <c r="B76" s="307"/>
      <c r="C76" s="307"/>
      <c r="D76" s="29" t="s">
        <v>61</v>
      </c>
      <c r="E76" s="30">
        <f t="shared" si="15"/>
        <v>0</v>
      </c>
      <c r="F76" s="30">
        <f t="shared" si="16"/>
        <v>-274</v>
      </c>
      <c r="G76" s="30">
        <f t="shared" si="16"/>
        <v>0</v>
      </c>
      <c r="H76" s="30">
        <f t="shared" si="16"/>
        <v>0</v>
      </c>
      <c r="I76" s="31">
        <f t="shared" si="16"/>
        <v>-274</v>
      </c>
    </row>
    <row r="77" spans="1:9" s="5" customFormat="1" ht="16.5" customHeight="1">
      <c r="A77" s="306" t="s">
        <v>64</v>
      </c>
      <c r="B77" s="307"/>
      <c r="C77" s="307"/>
      <c r="D77" s="211" t="s">
        <v>59</v>
      </c>
      <c r="E77" s="30">
        <f t="shared" si="15"/>
        <v>0</v>
      </c>
      <c r="F77" s="30">
        <f t="shared" si="16"/>
        <v>5000</v>
      </c>
      <c r="G77" s="30">
        <f t="shared" si="16"/>
        <v>0</v>
      </c>
      <c r="H77" s="30">
        <f t="shared" si="16"/>
        <v>36740</v>
      </c>
      <c r="I77" s="31">
        <f t="shared" si="16"/>
        <v>41740</v>
      </c>
    </row>
    <row r="78" spans="1:9" s="5" customFormat="1" ht="16.5" customHeight="1">
      <c r="A78" s="306"/>
      <c r="B78" s="307"/>
      <c r="C78" s="307"/>
      <c r="D78" s="211" t="s">
        <v>60</v>
      </c>
      <c r="E78" s="30">
        <f t="shared" si="15"/>
        <v>0</v>
      </c>
      <c r="F78" s="30">
        <f t="shared" si="16"/>
        <v>5274</v>
      </c>
      <c r="G78" s="30">
        <f t="shared" si="16"/>
        <v>0</v>
      </c>
      <c r="H78" s="30">
        <f t="shared" si="16"/>
        <v>36740</v>
      </c>
      <c r="I78" s="31">
        <f t="shared" si="16"/>
        <v>42014</v>
      </c>
    </row>
    <row r="79" spans="1:9" s="5" customFormat="1" ht="16.5" customHeight="1">
      <c r="A79" s="306"/>
      <c r="B79" s="307"/>
      <c r="C79" s="307"/>
      <c r="D79" s="211" t="s">
        <v>61</v>
      </c>
      <c r="E79" s="30">
        <f t="shared" si="15"/>
        <v>0</v>
      </c>
      <c r="F79" s="30">
        <f t="shared" si="16"/>
        <v>-274</v>
      </c>
      <c r="G79" s="30">
        <f t="shared" si="16"/>
        <v>0</v>
      </c>
      <c r="H79" s="30">
        <f t="shared" si="16"/>
        <v>0</v>
      </c>
      <c r="I79" s="31">
        <f t="shared" si="16"/>
        <v>-274</v>
      </c>
    </row>
    <row r="80" spans="1:9" s="5" customFormat="1" ht="16.5" customHeight="1">
      <c r="A80" s="306" t="s">
        <v>297</v>
      </c>
      <c r="B80" s="307"/>
      <c r="C80" s="307" t="s">
        <v>298</v>
      </c>
      <c r="D80" s="211" t="s">
        <v>59</v>
      </c>
      <c r="E80" s="30">
        <v>0</v>
      </c>
      <c r="F80" s="30">
        <v>0</v>
      </c>
      <c r="G80" s="30">
        <v>0</v>
      </c>
      <c r="H80" s="30">
        <v>0</v>
      </c>
      <c r="I80" s="31">
        <f aca="true" t="shared" si="17" ref="I80:I82">SUM(E80:H80)</f>
        <v>0</v>
      </c>
    </row>
    <row r="81" spans="1:9" s="5" customFormat="1" ht="16.5" customHeight="1">
      <c r="A81" s="306"/>
      <c r="B81" s="307"/>
      <c r="C81" s="307"/>
      <c r="D81" s="211" t="s">
        <v>60</v>
      </c>
      <c r="E81" s="30">
        <v>0</v>
      </c>
      <c r="F81" s="30">
        <v>0</v>
      </c>
      <c r="G81" s="30">
        <v>0</v>
      </c>
      <c r="H81" s="30">
        <v>0</v>
      </c>
      <c r="I81" s="31">
        <f t="shared" si="17"/>
        <v>0</v>
      </c>
    </row>
    <row r="82" spans="1:9" s="5" customFormat="1" ht="16.5" customHeight="1">
      <c r="A82" s="306"/>
      <c r="B82" s="307"/>
      <c r="C82" s="307"/>
      <c r="D82" s="211" t="s">
        <v>61</v>
      </c>
      <c r="E82" s="30">
        <f>SUM(E80-E81)</f>
        <v>0</v>
      </c>
      <c r="F82" s="30">
        <f>SUM(F80-F81)</f>
        <v>0</v>
      </c>
      <c r="G82" s="30">
        <f>SUM(G80-G81)</f>
        <v>0</v>
      </c>
      <c r="H82" s="30">
        <f>SUM(H80-H81)</f>
        <v>0</v>
      </c>
      <c r="I82" s="31">
        <f t="shared" si="17"/>
        <v>0</v>
      </c>
    </row>
    <row r="83" spans="1:9" s="5" customFormat="1" ht="16.5" customHeight="1">
      <c r="A83" s="306"/>
      <c r="B83" s="307"/>
      <c r="C83" s="307" t="s">
        <v>62</v>
      </c>
      <c r="D83" s="211" t="s">
        <v>59</v>
      </c>
      <c r="E83" s="30">
        <v>0</v>
      </c>
      <c r="F83" s="30">
        <v>0</v>
      </c>
      <c r="G83" s="30">
        <v>0</v>
      </c>
      <c r="H83" s="30">
        <f>H80</f>
        <v>0</v>
      </c>
      <c r="I83" s="31">
        <f>I80</f>
        <v>0</v>
      </c>
    </row>
    <row r="84" spans="1:9" s="5" customFormat="1" ht="16.5" customHeight="1">
      <c r="A84" s="306"/>
      <c r="B84" s="307"/>
      <c r="C84" s="307"/>
      <c r="D84" s="211" t="s">
        <v>60</v>
      </c>
      <c r="E84" s="30">
        <v>0</v>
      </c>
      <c r="F84" s="30">
        <v>0</v>
      </c>
      <c r="G84" s="30">
        <v>0</v>
      </c>
      <c r="H84" s="30">
        <f>H81</f>
        <v>0</v>
      </c>
      <c r="I84" s="31">
        <f>I81</f>
        <v>0</v>
      </c>
    </row>
    <row r="85" spans="1:9" s="5" customFormat="1" ht="16.5" customHeight="1">
      <c r="A85" s="306"/>
      <c r="B85" s="307"/>
      <c r="C85" s="307"/>
      <c r="D85" s="211" t="s">
        <v>61</v>
      </c>
      <c r="E85" s="30">
        <f>SUM(E83-E84)</f>
        <v>0</v>
      </c>
      <c r="F85" s="30">
        <f>SUM(F83-F84)</f>
        <v>0</v>
      </c>
      <c r="G85" s="30">
        <f>SUM(G83-G84)</f>
        <v>0</v>
      </c>
      <c r="H85" s="30">
        <f>SUM(H83-H84)</f>
        <v>0</v>
      </c>
      <c r="I85" s="31">
        <f>SUM(I83-I84)</f>
        <v>0</v>
      </c>
    </row>
    <row r="86" spans="1:9" s="5" customFormat="1" ht="16.5" customHeight="1">
      <c r="A86" s="306"/>
      <c r="B86" s="307" t="s">
        <v>63</v>
      </c>
      <c r="C86" s="307"/>
      <c r="D86" s="211" t="s">
        <v>59</v>
      </c>
      <c r="E86" s="30">
        <f aca="true" t="shared" si="18" ref="E86:I91">SUM(E83)</f>
        <v>0</v>
      </c>
      <c r="F86" s="30">
        <f t="shared" si="18"/>
        <v>0</v>
      </c>
      <c r="G86" s="30">
        <f t="shared" si="18"/>
        <v>0</v>
      </c>
      <c r="H86" s="30">
        <f t="shared" si="18"/>
        <v>0</v>
      </c>
      <c r="I86" s="31">
        <f t="shared" si="18"/>
        <v>0</v>
      </c>
    </row>
    <row r="87" spans="1:9" s="5" customFormat="1" ht="16.5" customHeight="1">
      <c r="A87" s="306"/>
      <c r="B87" s="307"/>
      <c r="C87" s="307"/>
      <c r="D87" s="211" t="s">
        <v>60</v>
      </c>
      <c r="E87" s="30">
        <f t="shared" si="18"/>
        <v>0</v>
      </c>
      <c r="F87" s="30">
        <f t="shared" si="18"/>
        <v>0</v>
      </c>
      <c r="G87" s="30">
        <f t="shared" si="18"/>
        <v>0</v>
      </c>
      <c r="H87" s="30">
        <f t="shared" si="18"/>
        <v>0</v>
      </c>
      <c r="I87" s="31">
        <f t="shared" si="18"/>
        <v>0</v>
      </c>
    </row>
    <row r="88" spans="1:9" s="5" customFormat="1" ht="16.5" customHeight="1">
      <c r="A88" s="306"/>
      <c r="B88" s="307"/>
      <c r="C88" s="307"/>
      <c r="D88" s="211" t="s">
        <v>61</v>
      </c>
      <c r="E88" s="30">
        <f t="shared" si="18"/>
        <v>0</v>
      </c>
      <c r="F88" s="30">
        <f t="shared" si="18"/>
        <v>0</v>
      </c>
      <c r="G88" s="30">
        <f t="shared" si="18"/>
        <v>0</v>
      </c>
      <c r="H88" s="30">
        <f t="shared" si="18"/>
        <v>0</v>
      </c>
      <c r="I88" s="31">
        <f t="shared" si="18"/>
        <v>0</v>
      </c>
    </row>
    <row r="89" spans="1:9" s="5" customFormat="1" ht="15.95" customHeight="1">
      <c r="A89" s="306" t="s">
        <v>64</v>
      </c>
      <c r="B89" s="307"/>
      <c r="C89" s="307"/>
      <c r="D89" s="211" t="s">
        <v>59</v>
      </c>
      <c r="E89" s="30">
        <f t="shared" si="18"/>
        <v>0</v>
      </c>
      <c r="F89" s="30">
        <f t="shared" si="18"/>
        <v>0</v>
      </c>
      <c r="G89" s="30">
        <f t="shared" si="18"/>
        <v>0</v>
      </c>
      <c r="H89" s="30">
        <f t="shared" si="18"/>
        <v>0</v>
      </c>
      <c r="I89" s="31">
        <f t="shared" si="18"/>
        <v>0</v>
      </c>
    </row>
    <row r="90" spans="1:9" s="5" customFormat="1" ht="15.95" customHeight="1">
      <c r="A90" s="306"/>
      <c r="B90" s="307"/>
      <c r="C90" s="307"/>
      <c r="D90" s="211" t="s">
        <v>60</v>
      </c>
      <c r="E90" s="30">
        <f t="shared" si="18"/>
        <v>0</v>
      </c>
      <c r="F90" s="30">
        <f t="shared" si="18"/>
        <v>0</v>
      </c>
      <c r="G90" s="30">
        <f t="shared" si="18"/>
        <v>0</v>
      </c>
      <c r="H90" s="30">
        <f t="shared" si="18"/>
        <v>0</v>
      </c>
      <c r="I90" s="31">
        <f t="shared" si="18"/>
        <v>0</v>
      </c>
    </row>
    <row r="91" spans="1:9" s="5" customFormat="1" ht="15.95" customHeight="1">
      <c r="A91" s="306"/>
      <c r="B91" s="307"/>
      <c r="C91" s="307"/>
      <c r="D91" s="211" t="s">
        <v>61</v>
      </c>
      <c r="E91" s="30">
        <f t="shared" si="18"/>
        <v>0</v>
      </c>
      <c r="F91" s="30">
        <f t="shared" si="18"/>
        <v>0</v>
      </c>
      <c r="G91" s="30">
        <f t="shared" si="18"/>
        <v>0</v>
      </c>
      <c r="H91" s="30">
        <f t="shared" si="18"/>
        <v>0</v>
      </c>
      <c r="I91" s="31">
        <f t="shared" si="18"/>
        <v>0</v>
      </c>
    </row>
    <row r="92" spans="1:9" s="5" customFormat="1" ht="15.95" customHeight="1">
      <c r="A92" s="306" t="s">
        <v>74</v>
      </c>
      <c r="B92" s="307"/>
      <c r="C92" s="307"/>
      <c r="D92" s="211" t="s">
        <v>59</v>
      </c>
      <c r="E92" s="30">
        <f aca="true" t="shared" si="19" ref="E92:G93">SUM(E14,E32,E59,E77)</f>
        <v>0</v>
      </c>
      <c r="F92" s="30">
        <f>SUM(F14,F32,F59,F77)</f>
        <v>39785526</v>
      </c>
      <c r="G92" s="30">
        <f t="shared" si="19"/>
        <v>0</v>
      </c>
      <c r="H92" s="30">
        <f>SUM(H14,H32,H44,H59,H77,H89)</f>
        <v>4840850</v>
      </c>
      <c r="I92" s="31">
        <f>SUM(I14,I32,I44,I59,I77,I89)</f>
        <v>44626376</v>
      </c>
    </row>
    <row r="93" spans="1:9" s="5" customFormat="1" ht="15.95" customHeight="1">
      <c r="A93" s="306"/>
      <c r="B93" s="307"/>
      <c r="C93" s="307"/>
      <c r="D93" s="211" t="s">
        <v>60</v>
      </c>
      <c r="E93" s="30">
        <f t="shared" si="19"/>
        <v>0</v>
      </c>
      <c r="F93" s="30">
        <f>SUM(F15,F33,F60,F78)</f>
        <v>39785800</v>
      </c>
      <c r="G93" s="30">
        <f t="shared" si="19"/>
        <v>0</v>
      </c>
      <c r="H93" s="30">
        <f>SUM(H15,H33,H45,H60,H78)</f>
        <v>4840850</v>
      </c>
      <c r="I93" s="31">
        <f>SUM(I15,I33,I45,I60,I78,I90)</f>
        <v>44626650</v>
      </c>
    </row>
    <row r="94" spans="1:9" s="5" customFormat="1" ht="15.95" customHeight="1">
      <c r="A94" s="306"/>
      <c r="B94" s="307"/>
      <c r="C94" s="307"/>
      <c r="D94" s="211" t="s">
        <v>61</v>
      </c>
      <c r="E94" s="30">
        <f>SUM(E92-E93)</f>
        <v>0</v>
      </c>
      <c r="F94" s="30">
        <f>SUM(F92-F93)</f>
        <v>-274</v>
      </c>
      <c r="G94" s="30">
        <f>SUM(G92-G93)</f>
        <v>0</v>
      </c>
      <c r="H94" s="30">
        <f>SUM(H92-H93)</f>
        <v>0</v>
      </c>
      <c r="I94" s="31">
        <f>SUM(I92-I93)</f>
        <v>-274</v>
      </c>
    </row>
    <row r="128" spans="1:9" ht="13.5">
      <c r="A128" s="253"/>
      <c r="B128" s="253"/>
      <c r="C128" s="253"/>
      <c r="D128" s="253"/>
      <c r="E128" s="254"/>
      <c r="F128" s="254"/>
      <c r="G128" s="254"/>
      <c r="H128" s="254"/>
      <c r="I128" s="254"/>
    </row>
    <row r="129" spans="1:9" ht="13.5">
      <c r="A129" s="253"/>
      <c r="B129" s="253"/>
      <c r="C129" s="253"/>
      <c r="D129" s="253"/>
      <c r="E129" s="254"/>
      <c r="F129" s="254"/>
      <c r="G129" s="254"/>
      <c r="H129" s="254"/>
      <c r="I129" s="254"/>
    </row>
    <row r="130" spans="1:9" ht="13.5">
      <c r="A130" s="255"/>
      <c r="B130" s="255"/>
      <c r="C130" s="255"/>
      <c r="D130" s="255"/>
      <c r="E130" s="256"/>
      <c r="F130" s="256"/>
      <c r="G130" s="256"/>
      <c r="H130" s="256"/>
      <c r="I130" s="256"/>
    </row>
  </sheetData>
  <mergeCells count="50">
    <mergeCell ref="C8:C10"/>
    <mergeCell ref="B11:C13"/>
    <mergeCell ref="A14:C16"/>
    <mergeCell ref="A17:A31"/>
    <mergeCell ref="B17:B28"/>
    <mergeCell ref="C17:C19"/>
    <mergeCell ref="A5:A13"/>
    <mergeCell ref="C5:C7"/>
    <mergeCell ref="B5:B10"/>
    <mergeCell ref="C20:C22"/>
    <mergeCell ref="C23:C25"/>
    <mergeCell ref="C26:C28"/>
    <mergeCell ref="B29:C31"/>
    <mergeCell ref="A1:I1"/>
    <mergeCell ref="A3:C3"/>
    <mergeCell ref="D3:D4"/>
    <mergeCell ref="E3:E4"/>
    <mergeCell ref="F3:F4"/>
    <mergeCell ref="G3:G4"/>
    <mergeCell ref="H3:H4"/>
    <mergeCell ref="I3:I4"/>
    <mergeCell ref="A32:C34"/>
    <mergeCell ref="A47:A58"/>
    <mergeCell ref="B47:B55"/>
    <mergeCell ref="C47:C49"/>
    <mergeCell ref="C53:C55"/>
    <mergeCell ref="B56:C58"/>
    <mergeCell ref="A35:A43"/>
    <mergeCell ref="B35:B40"/>
    <mergeCell ref="C35:C37"/>
    <mergeCell ref="C38:C40"/>
    <mergeCell ref="B41:C43"/>
    <mergeCell ref="A44:C46"/>
    <mergeCell ref="C50:C52"/>
    <mergeCell ref="A77:C79"/>
    <mergeCell ref="A92:C94"/>
    <mergeCell ref="A59:C61"/>
    <mergeCell ref="A62:A76"/>
    <mergeCell ref="B62:B73"/>
    <mergeCell ref="C62:C64"/>
    <mergeCell ref="C71:C73"/>
    <mergeCell ref="B74:C76"/>
    <mergeCell ref="C65:C67"/>
    <mergeCell ref="C68:C70"/>
    <mergeCell ref="A80:A88"/>
    <mergeCell ref="B80:B85"/>
    <mergeCell ref="C80:C82"/>
    <mergeCell ref="C83:C85"/>
    <mergeCell ref="B86:C88"/>
    <mergeCell ref="A89:C91"/>
  </mergeCells>
  <printOptions/>
  <pageMargins left="0.5905511811023623" right="0.5905511811023623" top="0.7480314960629921" bottom="0.5905511811023623" header="0.7874015748031497" footer="0.3937007874015748"/>
  <pageSetup horizontalDpi="600" verticalDpi="600" orientation="portrait" paperSize="9" r:id="rId1"/>
  <headerFooter alignWithMargins="0">
    <oddFooter>&amp;R2013년 성심공동체 세입결산서&amp;P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workbookViewId="0" topLeftCell="A1">
      <pane xSplit="3" ySplit="4" topLeftCell="D65" activePane="bottomRight" state="frozen"/>
      <selection pane="topLeft" activeCell="F80" sqref="F80"/>
      <selection pane="topRight" activeCell="F80" sqref="F80"/>
      <selection pane="bottomLeft" activeCell="F80" sqref="F80"/>
      <selection pane="bottomRight" activeCell="C95" sqref="C95:C97"/>
    </sheetView>
  </sheetViews>
  <sheetFormatPr defaultColWidth="8.88671875" defaultRowHeight="13.5"/>
  <cols>
    <col min="1" max="2" width="3.4453125" style="27" customWidth="1"/>
    <col min="3" max="3" width="13.5546875" style="27" customWidth="1"/>
    <col min="4" max="4" width="7.3359375" style="27" customWidth="1"/>
    <col min="5" max="9" width="10.10546875" style="28" customWidth="1"/>
    <col min="10" max="11" width="8.88671875" style="1" customWidth="1"/>
    <col min="12" max="12" width="8.88671875" style="203" customWidth="1"/>
    <col min="13" max="16384" width="8.88671875" style="1" customWidth="1"/>
  </cols>
  <sheetData>
    <row r="1" spans="1:9" ht="24.95" customHeight="1">
      <c r="A1" s="323" t="s">
        <v>327</v>
      </c>
      <c r="B1" s="323"/>
      <c r="C1" s="323"/>
      <c r="D1" s="323"/>
      <c r="E1" s="323"/>
      <c r="F1" s="323"/>
      <c r="G1" s="323"/>
      <c r="H1" s="323"/>
      <c r="I1" s="323"/>
    </row>
    <row r="2" ht="9.95" customHeight="1"/>
    <row r="3" spans="1:12" s="5" customFormat="1" ht="15.95" customHeight="1">
      <c r="A3" s="324" t="s">
        <v>76</v>
      </c>
      <c r="B3" s="325"/>
      <c r="C3" s="325"/>
      <c r="D3" s="325" t="s">
        <v>77</v>
      </c>
      <c r="E3" s="327" t="s">
        <v>78</v>
      </c>
      <c r="F3" s="327" t="s">
        <v>79</v>
      </c>
      <c r="G3" s="327" t="s">
        <v>80</v>
      </c>
      <c r="H3" s="329" t="s">
        <v>81</v>
      </c>
      <c r="I3" s="331" t="s">
        <v>82</v>
      </c>
      <c r="L3" s="202"/>
    </row>
    <row r="4" spans="1:12" s="5" customFormat="1" ht="15.95" customHeight="1">
      <c r="A4" s="36" t="s">
        <v>83</v>
      </c>
      <c r="B4" s="37" t="s">
        <v>84</v>
      </c>
      <c r="C4" s="37" t="s">
        <v>85</v>
      </c>
      <c r="D4" s="326"/>
      <c r="E4" s="328"/>
      <c r="F4" s="328"/>
      <c r="G4" s="328"/>
      <c r="H4" s="330"/>
      <c r="I4" s="332"/>
      <c r="L4" s="202"/>
    </row>
    <row r="5" spans="1:12" s="5" customFormat="1" ht="12">
      <c r="A5" s="345" t="s">
        <v>86</v>
      </c>
      <c r="B5" s="354" t="s">
        <v>87</v>
      </c>
      <c r="C5" s="356" t="s">
        <v>88</v>
      </c>
      <c r="D5" s="214" t="s">
        <v>89</v>
      </c>
      <c r="E5" s="38">
        <v>0</v>
      </c>
      <c r="F5" s="38">
        <v>13464000</v>
      </c>
      <c r="G5" s="38">
        <v>0</v>
      </c>
      <c r="H5" s="38">
        <v>0</v>
      </c>
      <c r="I5" s="39">
        <f aca="true" t="shared" si="0" ref="I5:I22">SUM(E5:H5)</f>
        <v>13464000</v>
      </c>
      <c r="L5" s="202"/>
    </row>
    <row r="6" spans="1:12" s="5" customFormat="1" ht="15.95" customHeight="1">
      <c r="A6" s="335"/>
      <c r="B6" s="355"/>
      <c r="C6" s="307"/>
      <c r="D6" s="211" t="s">
        <v>90</v>
      </c>
      <c r="E6" s="30">
        <v>0</v>
      </c>
      <c r="F6" s="30">
        <v>13464000</v>
      </c>
      <c r="G6" s="30">
        <v>0</v>
      </c>
      <c r="H6" s="30">
        <v>0</v>
      </c>
      <c r="I6" s="31">
        <f t="shared" si="0"/>
        <v>13464000</v>
      </c>
      <c r="L6" s="202"/>
    </row>
    <row r="7" spans="1:12" s="5" customFormat="1" ht="15.95" customHeight="1">
      <c r="A7" s="335"/>
      <c r="B7" s="355"/>
      <c r="C7" s="307"/>
      <c r="D7" s="211" t="s">
        <v>91</v>
      </c>
      <c r="E7" s="30">
        <f>SUM(E5-E6)</f>
        <v>0</v>
      </c>
      <c r="F7" s="30">
        <f>SUM(F5-F6)</f>
        <v>0</v>
      </c>
      <c r="G7" s="30">
        <f>SUM(G5-G6)</f>
        <v>0</v>
      </c>
      <c r="H7" s="30">
        <f>SUM(H5-H6)</f>
        <v>0</v>
      </c>
      <c r="I7" s="31">
        <f t="shared" si="0"/>
        <v>0</v>
      </c>
      <c r="L7" s="202"/>
    </row>
    <row r="8" spans="1:12" s="5" customFormat="1" ht="15.95" customHeight="1">
      <c r="A8" s="335"/>
      <c r="B8" s="355"/>
      <c r="C8" s="307" t="s">
        <v>92</v>
      </c>
      <c r="D8" s="211" t="s">
        <v>89</v>
      </c>
      <c r="E8" s="30">
        <v>0</v>
      </c>
      <c r="F8" s="30">
        <v>6283200</v>
      </c>
      <c r="G8" s="30">
        <v>0</v>
      </c>
      <c r="H8" s="30">
        <v>0</v>
      </c>
      <c r="I8" s="31">
        <f t="shared" si="0"/>
        <v>6283200</v>
      </c>
      <c r="L8" s="202"/>
    </row>
    <row r="9" spans="1:12" s="5" customFormat="1" ht="15.95" customHeight="1">
      <c r="A9" s="335"/>
      <c r="B9" s="355"/>
      <c r="C9" s="307"/>
      <c r="D9" s="211" t="s">
        <v>90</v>
      </c>
      <c r="E9" s="30">
        <v>0</v>
      </c>
      <c r="F9" s="30">
        <v>6283200</v>
      </c>
      <c r="G9" s="30">
        <v>0</v>
      </c>
      <c r="H9" s="30">
        <v>0</v>
      </c>
      <c r="I9" s="31">
        <f t="shared" si="0"/>
        <v>6283200</v>
      </c>
      <c r="L9" s="202"/>
    </row>
    <row r="10" spans="1:12" s="5" customFormat="1" ht="15.95" customHeight="1">
      <c r="A10" s="335"/>
      <c r="B10" s="355"/>
      <c r="C10" s="307"/>
      <c r="D10" s="211" t="s">
        <v>91</v>
      </c>
      <c r="E10" s="30">
        <f>SUM(E8-E9)</f>
        <v>0</v>
      </c>
      <c r="F10" s="30">
        <f>SUM(F8-F9)</f>
        <v>0</v>
      </c>
      <c r="G10" s="30">
        <f>SUM(G8-G9)</f>
        <v>0</v>
      </c>
      <c r="H10" s="30">
        <f>SUM(H8-H9)</f>
        <v>0</v>
      </c>
      <c r="I10" s="31">
        <f t="shared" si="0"/>
        <v>0</v>
      </c>
      <c r="L10" s="202"/>
    </row>
    <row r="11" spans="1:12" s="5" customFormat="1" ht="15.95" customHeight="1">
      <c r="A11" s="335"/>
      <c r="B11" s="355"/>
      <c r="C11" s="307" t="s">
        <v>93</v>
      </c>
      <c r="D11" s="211" t="s">
        <v>89</v>
      </c>
      <c r="E11" s="30">
        <v>0</v>
      </c>
      <c r="F11" s="30">
        <v>8669400</v>
      </c>
      <c r="G11" s="30">
        <v>0</v>
      </c>
      <c r="H11" s="30">
        <v>0</v>
      </c>
      <c r="I11" s="31">
        <f t="shared" si="0"/>
        <v>8669400</v>
      </c>
      <c r="L11" s="202"/>
    </row>
    <row r="12" spans="1:12" s="5" customFormat="1" ht="15.95" customHeight="1">
      <c r="A12" s="335"/>
      <c r="B12" s="355"/>
      <c r="C12" s="307"/>
      <c r="D12" s="211" t="s">
        <v>90</v>
      </c>
      <c r="E12" s="30">
        <v>0</v>
      </c>
      <c r="F12" s="30">
        <v>8669400</v>
      </c>
      <c r="G12" s="30">
        <v>0</v>
      </c>
      <c r="H12" s="30">
        <v>0</v>
      </c>
      <c r="I12" s="31">
        <f t="shared" si="0"/>
        <v>8669400</v>
      </c>
      <c r="L12" s="202"/>
    </row>
    <row r="13" spans="1:12" s="5" customFormat="1" ht="15.95" customHeight="1">
      <c r="A13" s="335"/>
      <c r="B13" s="355"/>
      <c r="C13" s="307"/>
      <c r="D13" s="211" t="s">
        <v>91</v>
      </c>
      <c r="E13" s="30">
        <f>SUM(E11-E12)</f>
        <v>0</v>
      </c>
      <c r="F13" s="30">
        <f>SUM(F11-F12)</f>
        <v>0</v>
      </c>
      <c r="G13" s="30">
        <f>SUM(G11-G12)</f>
        <v>0</v>
      </c>
      <c r="H13" s="30">
        <f>SUM(H11-H12)</f>
        <v>0</v>
      </c>
      <c r="I13" s="31">
        <f t="shared" si="0"/>
        <v>0</v>
      </c>
      <c r="L13" s="202"/>
    </row>
    <row r="14" spans="1:12" s="5" customFormat="1" ht="15.95" customHeight="1">
      <c r="A14" s="335"/>
      <c r="B14" s="355"/>
      <c r="C14" s="307" t="s">
        <v>94</v>
      </c>
      <c r="D14" s="211" t="s">
        <v>89</v>
      </c>
      <c r="E14" s="30">
        <v>0</v>
      </c>
      <c r="F14" s="30">
        <v>2368090</v>
      </c>
      <c r="G14" s="30">
        <v>0</v>
      </c>
      <c r="H14" s="30">
        <v>0</v>
      </c>
      <c r="I14" s="31">
        <f t="shared" si="0"/>
        <v>2368090</v>
      </c>
      <c r="L14" s="202"/>
    </row>
    <row r="15" spans="1:12" s="5" customFormat="1" ht="15.95" customHeight="1">
      <c r="A15" s="335"/>
      <c r="B15" s="355"/>
      <c r="C15" s="307"/>
      <c r="D15" s="211" t="s">
        <v>90</v>
      </c>
      <c r="E15" s="30">
        <v>0</v>
      </c>
      <c r="F15" s="30">
        <v>2368090</v>
      </c>
      <c r="G15" s="30">
        <v>0</v>
      </c>
      <c r="H15" s="30">
        <v>0</v>
      </c>
      <c r="I15" s="31">
        <f t="shared" si="0"/>
        <v>2368090</v>
      </c>
      <c r="L15" s="202"/>
    </row>
    <row r="16" spans="1:12" s="5" customFormat="1" ht="15.95" customHeight="1">
      <c r="A16" s="335"/>
      <c r="B16" s="355"/>
      <c r="C16" s="307"/>
      <c r="D16" s="211" t="s">
        <v>91</v>
      </c>
      <c r="E16" s="30">
        <f>SUM(E14-E15)</f>
        <v>0</v>
      </c>
      <c r="F16" s="30">
        <f>SUM(F14-F15)</f>
        <v>0</v>
      </c>
      <c r="G16" s="30">
        <f>SUM(G14-G15)</f>
        <v>0</v>
      </c>
      <c r="H16" s="30">
        <f>SUM(H14-H15)</f>
        <v>0</v>
      </c>
      <c r="I16" s="31">
        <f t="shared" si="0"/>
        <v>0</v>
      </c>
      <c r="L16" s="202"/>
    </row>
    <row r="17" spans="1:12" s="5" customFormat="1" ht="15.95" customHeight="1">
      <c r="A17" s="335"/>
      <c r="B17" s="355"/>
      <c r="C17" s="307" t="s">
        <v>333</v>
      </c>
      <c r="D17" s="211" t="s">
        <v>89</v>
      </c>
      <c r="E17" s="30">
        <v>0</v>
      </c>
      <c r="F17" s="30">
        <v>2438970</v>
      </c>
      <c r="G17" s="30">
        <v>0</v>
      </c>
      <c r="H17" s="30">
        <v>0</v>
      </c>
      <c r="I17" s="31">
        <f t="shared" si="0"/>
        <v>2438970</v>
      </c>
      <c r="L17" s="202"/>
    </row>
    <row r="18" spans="1:12" s="5" customFormat="1" ht="15.95" customHeight="1">
      <c r="A18" s="335"/>
      <c r="B18" s="355"/>
      <c r="C18" s="307"/>
      <c r="D18" s="211" t="s">
        <v>90</v>
      </c>
      <c r="E18" s="30">
        <v>0</v>
      </c>
      <c r="F18" s="30">
        <v>2438970</v>
      </c>
      <c r="G18" s="30">
        <v>0</v>
      </c>
      <c r="H18" s="30">
        <v>0</v>
      </c>
      <c r="I18" s="31">
        <f t="shared" si="0"/>
        <v>2438970</v>
      </c>
      <c r="L18" s="202"/>
    </row>
    <row r="19" spans="1:12" s="5" customFormat="1" ht="15.95" customHeight="1">
      <c r="A19" s="335"/>
      <c r="B19" s="355"/>
      <c r="C19" s="307"/>
      <c r="D19" s="211" t="s">
        <v>91</v>
      </c>
      <c r="E19" s="30">
        <f>SUM(E17-E18)</f>
        <v>0</v>
      </c>
      <c r="F19" s="30">
        <f>SUM(F17-F18)</f>
        <v>0</v>
      </c>
      <c r="G19" s="30">
        <f>SUM(G17-G18)</f>
        <v>0</v>
      </c>
      <c r="H19" s="30">
        <f>SUM(H17-H18)</f>
        <v>0</v>
      </c>
      <c r="I19" s="31">
        <f t="shared" si="0"/>
        <v>0</v>
      </c>
      <c r="L19" s="202"/>
    </row>
    <row r="20" spans="1:12" s="5" customFormat="1" ht="15.95" customHeight="1">
      <c r="A20" s="335"/>
      <c r="B20" s="355"/>
      <c r="C20" s="307" t="s">
        <v>332</v>
      </c>
      <c r="D20" s="211" t="s">
        <v>89</v>
      </c>
      <c r="E20" s="30">
        <v>0</v>
      </c>
      <c r="F20" s="30">
        <v>0</v>
      </c>
      <c r="G20" s="30">
        <v>0</v>
      </c>
      <c r="H20" s="30">
        <v>83100</v>
      </c>
      <c r="I20" s="31">
        <f t="shared" si="0"/>
        <v>83100</v>
      </c>
      <c r="L20" s="202"/>
    </row>
    <row r="21" spans="1:12" s="5" customFormat="1" ht="15.95" customHeight="1">
      <c r="A21" s="335"/>
      <c r="B21" s="355"/>
      <c r="C21" s="312"/>
      <c r="D21" s="211" t="s">
        <v>90</v>
      </c>
      <c r="E21" s="30">
        <v>0</v>
      </c>
      <c r="F21" s="30">
        <v>0</v>
      </c>
      <c r="G21" s="30">
        <v>0</v>
      </c>
      <c r="H21" s="30">
        <v>83100</v>
      </c>
      <c r="I21" s="31">
        <f t="shared" si="0"/>
        <v>83100</v>
      </c>
      <c r="L21" s="202"/>
    </row>
    <row r="22" spans="1:12" s="5" customFormat="1" ht="15.95" customHeight="1">
      <c r="A22" s="335"/>
      <c r="B22" s="355"/>
      <c r="C22" s="309"/>
      <c r="D22" s="211" t="s">
        <v>91</v>
      </c>
      <c r="E22" s="30">
        <f>SUM(E20-E21)</f>
        <v>0</v>
      </c>
      <c r="F22" s="30">
        <f>SUM(F20-F21)</f>
        <v>0</v>
      </c>
      <c r="G22" s="30">
        <f>SUM(G20-G21)</f>
        <v>0</v>
      </c>
      <c r="H22" s="30">
        <f>SUM(H20-H21)</f>
        <v>0</v>
      </c>
      <c r="I22" s="31">
        <f t="shared" si="0"/>
        <v>0</v>
      </c>
      <c r="L22" s="202"/>
    </row>
    <row r="23" spans="1:12" s="5" customFormat="1" ht="15.95" customHeight="1">
      <c r="A23" s="335"/>
      <c r="B23" s="355"/>
      <c r="C23" s="307" t="s">
        <v>95</v>
      </c>
      <c r="D23" s="211" t="s">
        <v>89</v>
      </c>
      <c r="E23" s="30">
        <f>SUM(E5,E8,E11,E14,E20)</f>
        <v>0</v>
      </c>
      <c r="F23" s="30">
        <f aca="true" t="shared" si="1" ref="F23:I24">SUM(F5,F8,F11,F14,F17,F20)</f>
        <v>33223660</v>
      </c>
      <c r="G23" s="30">
        <f t="shared" si="1"/>
        <v>0</v>
      </c>
      <c r="H23" s="30">
        <f t="shared" si="1"/>
        <v>83100</v>
      </c>
      <c r="I23" s="31">
        <f t="shared" si="1"/>
        <v>33306760</v>
      </c>
      <c r="L23" s="202"/>
    </row>
    <row r="24" spans="1:12" s="5" customFormat="1" ht="15.95" customHeight="1">
      <c r="A24" s="335"/>
      <c r="B24" s="355"/>
      <c r="C24" s="333"/>
      <c r="D24" s="211" t="s">
        <v>90</v>
      </c>
      <c r="E24" s="30">
        <f>SUM(E6,E9,E12,E15,E21)</f>
        <v>0</v>
      </c>
      <c r="F24" s="30">
        <f t="shared" si="1"/>
        <v>33223660</v>
      </c>
      <c r="G24" s="30">
        <f t="shared" si="1"/>
        <v>0</v>
      </c>
      <c r="H24" s="30">
        <f t="shared" si="1"/>
        <v>83100</v>
      </c>
      <c r="I24" s="31">
        <f t="shared" si="1"/>
        <v>33306760</v>
      </c>
      <c r="L24" s="202"/>
    </row>
    <row r="25" spans="1:12" s="5" customFormat="1" ht="15.95" customHeight="1">
      <c r="A25" s="335"/>
      <c r="B25" s="355"/>
      <c r="C25" s="333"/>
      <c r="D25" s="211" t="s">
        <v>91</v>
      </c>
      <c r="E25" s="30">
        <f>SUM(E23-E24)</f>
        <v>0</v>
      </c>
      <c r="F25" s="30">
        <f>SUM(F23-F24)*100%</f>
        <v>0</v>
      </c>
      <c r="G25" s="30">
        <f>SUM(G23-G24)</f>
        <v>0</v>
      </c>
      <c r="H25" s="30">
        <f>SUM(H23-H24)</f>
        <v>0</v>
      </c>
      <c r="I25" s="31">
        <f aca="true" t="shared" si="2" ref="I25:I49">SUM(E25:H25)</f>
        <v>0</v>
      </c>
      <c r="L25" s="202"/>
    </row>
    <row r="26" spans="1:12" s="5" customFormat="1" ht="15.95" customHeight="1">
      <c r="A26" s="335"/>
      <c r="B26" s="350" t="s">
        <v>96</v>
      </c>
      <c r="C26" s="307" t="s">
        <v>97</v>
      </c>
      <c r="D26" s="211" t="s">
        <v>89</v>
      </c>
      <c r="E26" s="30">
        <v>0</v>
      </c>
      <c r="F26" s="30">
        <v>100000</v>
      </c>
      <c r="G26" s="30">
        <v>0</v>
      </c>
      <c r="H26" s="30">
        <v>0</v>
      </c>
      <c r="I26" s="31">
        <f t="shared" si="2"/>
        <v>100000</v>
      </c>
      <c r="L26" s="202"/>
    </row>
    <row r="27" spans="1:12" s="5" customFormat="1" ht="15.95" customHeight="1">
      <c r="A27" s="335"/>
      <c r="B27" s="350"/>
      <c r="C27" s="307"/>
      <c r="D27" s="211" t="s">
        <v>90</v>
      </c>
      <c r="E27" s="30">
        <v>0</v>
      </c>
      <c r="F27" s="30">
        <v>100000</v>
      </c>
      <c r="G27" s="30">
        <v>0</v>
      </c>
      <c r="H27" s="30">
        <v>0</v>
      </c>
      <c r="I27" s="31">
        <f t="shared" si="2"/>
        <v>100000</v>
      </c>
      <c r="L27" s="202"/>
    </row>
    <row r="28" spans="1:12" s="5" customFormat="1" ht="15.95" customHeight="1">
      <c r="A28" s="335"/>
      <c r="B28" s="350"/>
      <c r="C28" s="307"/>
      <c r="D28" s="211" t="s">
        <v>91</v>
      </c>
      <c r="E28" s="30">
        <f>SUM(E26-E27)</f>
        <v>0</v>
      </c>
      <c r="F28" s="30">
        <f>SUM(F26-F27)</f>
        <v>0</v>
      </c>
      <c r="G28" s="30">
        <f>SUM(G26-G27)</f>
        <v>0</v>
      </c>
      <c r="H28" s="30">
        <f>SUM(H26-H27)</f>
        <v>0</v>
      </c>
      <c r="I28" s="31">
        <f t="shared" si="2"/>
        <v>0</v>
      </c>
      <c r="L28" s="202"/>
    </row>
    <row r="29" spans="1:12" s="5" customFormat="1" ht="15.95" customHeight="1">
      <c r="A29" s="335"/>
      <c r="B29" s="350"/>
      <c r="C29" s="307" t="s">
        <v>336</v>
      </c>
      <c r="D29" s="211" t="s">
        <v>59</v>
      </c>
      <c r="E29" s="30">
        <v>0</v>
      </c>
      <c r="F29" s="30">
        <v>50000</v>
      </c>
      <c r="G29" s="30">
        <v>0</v>
      </c>
      <c r="H29" s="30">
        <v>0</v>
      </c>
      <c r="I29" s="31">
        <f aca="true" t="shared" si="3" ref="I29:I31">SUM(E29:H29)</f>
        <v>50000</v>
      </c>
      <c r="L29" s="202"/>
    </row>
    <row r="30" spans="1:12" s="5" customFormat="1" ht="15.95" customHeight="1">
      <c r="A30" s="335"/>
      <c r="B30" s="350"/>
      <c r="C30" s="307"/>
      <c r="D30" s="211" t="s">
        <v>60</v>
      </c>
      <c r="E30" s="30">
        <v>0</v>
      </c>
      <c r="F30" s="30">
        <v>50000</v>
      </c>
      <c r="G30" s="30">
        <v>0</v>
      </c>
      <c r="H30" s="30">
        <v>0</v>
      </c>
      <c r="I30" s="31">
        <f t="shared" si="3"/>
        <v>50000</v>
      </c>
      <c r="L30" s="202"/>
    </row>
    <row r="31" spans="1:12" s="5" customFormat="1" ht="15.95" customHeight="1">
      <c r="A31" s="335"/>
      <c r="B31" s="350"/>
      <c r="C31" s="307"/>
      <c r="D31" s="211" t="s">
        <v>61</v>
      </c>
      <c r="E31" s="30">
        <f>SUM(E29-E30)</f>
        <v>0</v>
      </c>
      <c r="F31" s="30">
        <f>SUM(F29-F30)</f>
        <v>0</v>
      </c>
      <c r="G31" s="30">
        <f>SUM(G29-G30)</f>
        <v>0</v>
      </c>
      <c r="H31" s="30">
        <f>SUM(H29-H30)</f>
        <v>0</v>
      </c>
      <c r="I31" s="31">
        <f t="shared" si="3"/>
        <v>0</v>
      </c>
      <c r="L31" s="202"/>
    </row>
    <row r="32" spans="1:12" s="5" customFormat="1" ht="15.95" customHeight="1">
      <c r="A32" s="335"/>
      <c r="B32" s="350"/>
      <c r="C32" s="307" t="s">
        <v>337</v>
      </c>
      <c r="D32" s="211" t="s">
        <v>89</v>
      </c>
      <c r="E32" s="30">
        <f>SUM(E26)</f>
        <v>0</v>
      </c>
      <c r="F32" s="30">
        <f>SUM(F26,F29)</f>
        <v>150000</v>
      </c>
      <c r="G32" s="30">
        <f>SUM(G26)</f>
        <v>0</v>
      </c>
      <c r="H32" s="30">
        <f>SUM(H26)</f>
        <v>0</v>
      </c>
      <c r="I32" s="31">
        <f>SUM(I26,I29)</f>
        <v>150000</v>
      </c>
      <c r="L32" s="202"/>
    </row>
    <row r="33" spans="1:12" s="5" customFormat="1" ht="15.95" customHeight="1">
      <c r="A33" s="335"/>
      <c r="B33" s="350"/>
      <c r="C33" s="333"/>
      <c r="D33" s="211" t="s">
        <v>90</v>
      </c>
      <c r="E33" s="30">
        <f>SUM(E27)</f>
        <v>0</v>
      </c>
      <c r="F33" s="30">
        <f>SUM(F27,F30)</f>
        <v>150000</v>
      </c>
      <c r="G33" s="30">
        <f>SUM(G27)</f>
        <v>0</v>
      </c>
      <c r="H33" s="30">
        <f>SUM(H27)</f>
        <v>0</v>
      </c>
      <c r="I33" s="31">
        <f>SUM(I27,I30)</f>
        <v>150000</v>
      </c>
      <c r="L33" s="202"/>
    </row>
    <row r="34" spans="1:12" s="5" customFormat="1" ht="15.95" customHeight="1">
      <c r="A34" s="335"/>
      <c r="B34" s="350"/>
      <c r="C34" s="333"/>
      <c r="D34" s="211" t="s">
        <v>91</v>
      </c>
      <c r="E34" s="30">
        <f>SUM(E32-E33)</f>
        <v>0</v>
      </c>
      <c r="F34" s="30">
        <f>SUM(F32-F33)*100%</f>
        <v>0</v>
      </c>
      <c r="G34" s="30">
        <f>SUM(G32-G33)</f>
        <v>0</v>
      </c>
      <c r="H34" s="30">
        <f>SUM(H32-H33)</f>
        <v>0</v>
      </c>
      <c r="I34" s="31">
        <f>SUM(E34:H34)</f>
        <v>0</v>
      </c>
      <c r="L34" s="202"/>
    </row>
    <row r="35" spans="1:12" s="5" customFormat="1" ht="15.95" customHeight="1">
      <c r="A35" s="335"/>
      <c r="B35" s="336" t="s">
        <v>99</v>
      </c>
      <c r="C35" s="307" t="s">
        <v>100</v>
      </c>
      <c r="D35" s="211" t="s">
        <v>89</v>
      </c>
      <c r="E35" s="30">
        <v>0</v>
      </c>
      <c r="F35" s="30">
        <v>120000</v>
      </c>
      <c r="G35" s="30">
        <v>0</v>
      </c>
      <c r="H35" s="30">
        <v>0</v>
      </c>
      <c r="I35" s="31">
        <f t="shared" si="2"/>
        <v>120000</v>
      </c>
      <c r="L35" s="202"/>
    </row>
    <row r="36" spans="1:12" s="5" customFormat="1" ht="15.95" customHeight="1">
      <c r="A36" s="335"/>
      <c r="B36" s="336"/>
      <c r="C36" s="307"/>
      <c r="D36" s="211" t="s">
        <v>90</v>
      </c>
      <c r="E36" s="30">
        <v>0</v>
      </c>
      <c r="F36" s="30">
        <v>120000</v>
      </c>
      <c r="G36" s="30">
        <v>0</v>
      </c>
      <c r="H36" s="30">
        <v>0</v>
      </c>
      <c r="I36" s="31">
        <f t="shared" si="2"/>
        <v>120000</v>
      </c>
      <c r="L36" s="202"/>
    </row>
    <row r="37" spans="1:12" s="5" customFormat="1" ht="15.95" customHeight="1">
      <c r="A37" s="335"/>
      <c r="B37" s="336"/>
      <c r="C37" s="307"/>
      <c r="D37" s="211" t="s">
        <v>91</v>
      </c>
      <c r="E37" s="30">
        <f>SUM(E35-E36)</f>
        <v>0</v>
      </c>
      <c r="F37" s="30">
        <f>SUM(F35-F36)</f>
        <v>0</v>
      </c>
      <c r="G37" s="30">
        <f>SUM(G35-G36)</f>
        <v>0</v>
      </c>
      <c r="H37" s="30">
        <f>SUM(H35-H36)</f>
        <v>0</v>
      </c>
      <c r="I37" s="31">
        <f t="shared" si="2"/>
        <v>0</v>
      </c>
      <c r="L37" s="202"/>
    </row>
    <row r="38" spans="1:12" s="5" customFormat="1" ht="15.95" customHeight="1">
      <c r="A38" s="335"/>
      <c r="B38" s="336"/>
      <c r="C38" s="307" t="s">
        <v>101</v>
      </c>
      <c r="D38" s="211" t="s">
        <v>89</v>
      </c>
      <c r="E38" s="30">
        <v>0</v>
      </c>
      <c r="F38" s="30">
        <v>1097340</v>
      </c>
      <c r="G38" s="30">
        <v>0</v>
      </c>
      <c r="H38" s="30">
        <v>5000</v>
      </c>
      <c r="I38" s="31">
        <f t="shared" si="2"/>
        <v>1102340</v>
      </c>
      <c r="L38" s="202"/>
    </row>
    <row r="39" spans="1:12" s="5" customFormat="1" ht="15.95" customHeight="1">
      <c r="A39" s="335"/>
      <c r="B39" s="336"/>
      <c r="C39" s="307"/>
      <c r="D39" s="211" t="s">
        <v>90</v>
      </c>
      <c r="E39" s="30">
        <v>0</v>
      </c>
      <c r="F39" s="30">
        <v>1097340</v>
      </c>
      <c r="G39" s="30">
        <v>0</v>
      </c>
      <c r="H39" s="30">
        <v>5000</v>
      </c>
      <c r="I39" s="31">
        <f t="shared" si="2"/>
        <v>1102340</v>
      </c>
      <c r="L39" s="202"/>
    </row>
    <row r="40" spans="1:12" s="5" customFormat="1" ht="15.95" customHeight="1">
      <c r="A40" s="335"/>
      <c r="B40" s="336"/>
      <c r="C40" s="307"/>
      <c r="D40" s="211" t="s">
        <v>91</v>
      </c>
      <c r="E40" s="30">
        <f>SUM(E38-E39)</f>
        <v>0</v>
      </c>
      <c r="F40" s="30">
        <f>SUM(F38-F39)</f>
        <v>0</v>
      </c>
      <c r="G40" s="30">
        <f>SUM(G38-G39)</f>
        <v>0</v>
      </c>
      <c r="H40" s="30">
        <f>SUM(H38-H39)</f>
        <v>0</v>
      </c>
      <c r="I40" s="31">
        <f t="shared" si="2"/>
        <v>0</v>
      </c>
      <c r="L40" s="202"/>
    </row>
    <row r="41" spans="1:12" s="5" customFormat="1" ht="15.95" customHeight="1">
      <c r="A41" s="335"/>
      <c r="B41" s="336"/>
      <c r="C41" s="307" t="s">
        <v>102</v>
      </c>
      <c r="D41" s="211" t="s">
        <v>89</v>
      </c>
      <c r="E41" s="30">
        <v>0</v>
      </c>
      <c r="F41" s="30">
        <v>1950000</v>
      </c>
      <c r="G41" s="30">
        <v>0</v>
      </c>
      <c r="H41" s="30"/>
      <c r="I41" s="31">
        <f t="shared" si="2"/>
        <v>1950000</v>
      </c>
      <c r="L41" s="202"/>
    </row>
    <row r="42" spans="1:12" s="5" customFormat="1" ht="15.95" customHeight="1">
      <c r="A42" s="335"/>
      <c r="B42" s="336"/>
      <c r="C42" s="307"/>
      <c r="D42" s="211" t="s">
        <v>90</v>
      </c>
      <c r="E42" s="30">
        <v>0</v>
      </c>
      <c r="F42" s="30">
        <v>1950000</v>
      </c>
      <c r="G42" s="30">
        <v>0</v>
      </c>
      <c r="H42" s="30"/>
      <c r="I42" s="31">
        <f t="shared" si="2"/>
        <v>1950000</v>
      </c>
      <c r="L42" s="202"/>
    </row>
    <row r="43" spans="1:12" s="5" customFormat="1" ht="15.95" customHeight="1">
      <c r="A43" s="335"/>
      <c r="B43" s="336"/>
      <c r="C43" s="307"/>
      <c r="D43" s="211" t="s">
        <v>91</v>
      </c>
      <c r="E43" s="30">
        <f>SUM(E41-E42)</f>
        <v>0</v>
      </c>
      <c r="F43" s="30">
        <f>SUM(F41-F42)</f>
        <v>0</v>
      </c>
      <c r="G43" s="30">
        <f>SUM(G41-G42)</f>
        <v>0</v>
      </c>
      <c r="H43" s="30">
        <f>SUM(H41-H42)</f>
        <v>0</v>
      </c>
      <c r="I43" s="31">
        <f t="shared" si="2"/>
        <v>0</v>
      </c>
      <c r="L43" s="204"/>
    </row>
    <row r="44" spans="1:13" s="5" customFormat="1" ht="15.95" customHeight="1">
      <c r="A44" s="335"/>
      <c r="B44" s="336"/>
      <c r="C44" s="307" t="s">
        <v>103</v>
      </c>
      <c r="D44" s="211" t="s">
        <v>89</v>
      </c>
      <c r="E44" s="30">
        <v>0</v>
      </c>
      <c r="F44" s="30">
        <v>0</v>
      </c>
      <c r="G44" s="30">
        <v>0</v>
      </c>
      <c r="H44" s="30">
        <v>19320</v>
      </c>
      <c r="I44" s="31">
        <f>SUM(E44:H44)</f>
        <v>19320</v>
      </c>
      <c r="L44" s="204"/>
      <c r="M44" s="202"/>
    </row>
    <row r="45" spans="1:14" s="5" customFormat="1" ht="15.95" customHeight="1">
      <c r="A45" s="335"/>
      <c r="B45" s="336"/>
      <c r="C45" s="307"/>
      <c r="D45" s="211" t="s">
        <v>90</v>
      </c>
      <c r="E45" s="30">
        <v>0</v>
      </c>
      <c r="F45" s="30">
        <v>0</v>
      </c>
      <c r="G45" s="30">
        <v>0</v>
      </c>
      <c r="H45" s="30">
        <v>19320</v>
      </c>
      <c r="I45" s="31">
        <f>SUM(E45:H45)</f>
        <v>19320</v>
      </c>
      <c r="L45" s="204"/>
      <c r="M45" s="202"/>
      <c r="N45" s="202"/>
    </row>
    <row r="46" spans="1:13" s="5" customFormat="1" ht="15.95" customHeight="1">
      <c r="A46" s="335"/>
      <c r="B46" s="336"/>
      <c r="C46" s="307"/>
      <c r="D46" s="211" t="s">
        <v>91</v>
      </c>
      <c r="E46" s="30">
        <f>SUM(E44-E45)</f>
        <v>0</v>
      </c>
      <c r="F46" s="30">
        <f>SUM(F44-F45)</f>
        <v>0</v>
      </c>
      <c r="G46" s="30">
        <f>SUM(G44-G45)</f>
        <v>0</v>
      </c>
      <c r="H46" s="30">
        <f>SUM(H44-H45)</f>
        <v>0</v>
      </c>
      <c r="I46" s="31">
        <f>SUM(E46:H46)</f>
        <v>0</v>
      </c>
      <c r="L46" s="202"/>
      <c r="M46" s="202"/>
    </row>
    <row r="47" spans="1:12" s="5" customFormat="1" ht="15.95" customHeight="1">
      <c r="A47" s="335"/>
      <c r="B47" s="336"/>
      <c r="C47" s="307" t="s">
        <v>334</v>
      </c>
      <c r="D47" s="211" t="s">
        <v>89</v>
      </c>
      <c r="E47" s="30">
        <v>0</v>
      </c>
      <c r="F47" s="30">
        <v>150000</v>
      </c>
      <c r="G47" s="30">
        <v>0</v>
      </c>
      <c r="H47" s="30">
        <v>0</v>
      </c>
      <c r="I47" s="31">
        <f t="shared" si="2"/>
        <v>150000</v>
      </c>
      <c r="L47" s="202"/>
    </row>
    <row r="48" spans="1:12" s="5" customFormat="1" ht="15.95" customHeight="1">
      <c r="A48" s="335"/>
      <c r="B48" s="336"/>
      <c r="C48" s="307"/>
      <c r="D48" s="211" t="s">
        <v>90</v>
      </c>
      <c r="E48" s="30">
        <v>0</v>
      </c>
      <c r="F48" s="30">
        <v>150000</v>
      </c>
      <c r="G48" s="30">
        <v>0</v>
      </c>
      <c r="H48" s="30">
        <v>0</v>
      </c>
      <c r="I48" s="31">
        <f t="shared" si="2"/>
        <v>150000</v>
      </c>
      <c r="L48" s="202"/>
    </row>
    <row r="49" spans="1:12" s="5" customFormat="1" ht="15.95" customHeight="1">
      <c r="A49" s="335"/>
      <c r="B49" s="336"/>
      <c r="C49" s="307"/>
      <c r="D49" s="211" t="s">
        <v>91</v>
      </c>
      <c r="E49" s="30">
        <f>SUM(E47-E48)</f>
        <v>0</v>
      </c>
      <c r="F49" s="30">
        <f>SUM(F47-F48)</f>
        <v>0</v>
      </c>
      <c r="G49" s="30">
        <f>SUM(G47-G48)</f>
        <v>0</v>
      </c>
      <c r="H49" s="30">
        <f>SUM(H47-H48)</f>
        <v>0</v>
      </c>
      <c r="I49" s="31">
        <f t="shared" si="2"/>
        <v>0</v>
      </c>
      <c r="L49" s="202"/>
    </row>
    <row r="50" spans="1:12" s="5" customFormat="1" ht="16.5" customHeight="1">
      <c r="A50" s="348" t="s">
        <v>122</v>
      </c>
      <c r="B50" s="346"/>
      <c r="C50" s="309" t="s">
        <v>95</v>
      </c>
      <c r="D50" s="213" t="s">
        <v>89</v>
      </c>
      <c r="E50" s="34">
        <f aca="true" t="shared" si="4" ref="E50:I51">SUM(E35,E38,E41,E44,E47)</f>
        <v>0</v>
      </c>
      <c r="F50" s="34">
        <f t="shared" si="4"/>
        <v>3317340</v>
      </c>
      <c r="G50" s="34">
        <f t="shared" si="4"/>
        <v>0</v>
      </c>
      <c r="H50" s="34">
        <f>SUM(H35,H38,H41,H44,H47)</f>
        <v>24320</v>
      </c>
      <c r="I50" s="35">
        <f t="shared" si="4"/>
        <v>3341660</v>
      </c>
      <c r="L50" s="202"/>
    </row>
    <row r="51" spans="1:12" s="5" customFormat="1" ht="16.5" customHeight="1">
      <c r="A51" s="349"/>
      <c r="B51" s="347"/>
      <c r="C51" s="333"/>
      <c r="D51" s="135" t="s">
        <v>90</v>
      </c>
      <c r="E51" s="30">
        <f t="shared" si="4"/>
        <v>0</v>
      </c>
      <c r="F51" s="30">
        <f t="shared" si="4"/>
        <v>3317340</v>
      </c>
      <c r="G51" s="30">
        <f t="shared" si="4"/>
        <v>0</v>
      </c>
      <c r="H51" s="30">
        <f t="shared" si="4"/>
        <v>24320</v>
      </c>
      <c r="I51" s="31">
        <f t="shared" si="4"/>
        <v>3341660</v>
      </c>
      <c r="L51" s="202"/>
    </row>
    <row r="52" spans="1:12" s="5" customFormat="1" ht="16.5" customHeight="1">
      <c r="A52" s="349"/>
      <c r="B52" s="347"/>
      <c r="C52" s="333"/>
      <c r="D52" s="135" t="s">
        <v>91</v>
      </c>
      <c r="E52" s="30">
        <f>SUM(E50-E51)</f>
        <v>0</v>
      </c>
      <c r="F52" s="30">
        <f>SUM(F50-F51)</f>
        <v>0</v>
      </c>
      <c r="G52" s="30">
        <f>SUM(G50-G51)</f>
        <v>0</v>
      </c>
      <c r="H52" s="30">
        <f>SUM(H50-H51)</f>
        <v>0</v>
      </c>
      <c r="I52" s="31">
        <f>SUM(E52:H52)</f>
        <v>0</v>
      </c>
      <c r="L52" s="202"/>
    </row>
    <row r="53" spans="1:12" s="5" customFormat="1" ht="16.5" customHeight="1">
      <c r="A53" s="349"/>
      <c r="B53" s="307" t="s">
        <v>98</v>
      </c>
      <c r="C53" s="307"/>
      <c r="D53" s="135" t="s">
        <v>89</v>
      </c>
      <c r="E53" s="30">
        <f aca="true" t="shared" si="5" ref="E53:I54">SUM(E23,E32,E50)</f>
        <v>0</v>
      </c>
      <c r="F53" s="30">
        <f t="shared" si="5"/>
        <v>36691000</v>
      </c>
      <c r="G53" s="30">
        <f t="shared" si="5"/>
        <v>0</v>
      </c>
      <c r="H53" s="30">
        <f t="shared" si="5"/>
        <v>107420</v>
      </c>
      <c r="I53" s="31">
        <f t="shared" si="5"/>
        <v>36798420</v>
      </c>
      <c r="L53" s="202"/>
    </row>
    <row r="54" spans="1:12" s="5" customFormat="1" ht="16.5" customHeight="1">
      <c r="A54" s="349"/>
      <c r="B54" s="307"/>
      <c r="C54" s="307"/>
      <c r="D54" s="135" t="s">
        <v>90</v>
      </c>
      <c r="E54" s="30">
        <f t="shared" si="5"/>
        <v>0</v>
      </c>
      <c r="F54" s="30">
        <f t="shared" si="5"/>
        <v>36691000</v>
      </c>
      <c r="G54" s="30">
        <f t="shared" si="5"/>
        <v>0</v>
      </c>
      <c r="H54" s="30">
        <f t="shared" si="5"/>
        <v>107420</v>
      </c>
      <c r="I54" s="31">
        <f t="shared" si="5"/>
        <v>36798420</v>
      </c>
      <c r="L54" s="202"/>
    </row>
    <row r="55" spans="1:12" s="5" customFormat="1" ht="16.5" customHeight="1">
      <c r="A55" s="349"/>
      <c r="B55" s="307"/>
      <c r="C55" s="307"/>
      <c r="D55" s="135" t="s">
        <v>91</v>
      </c>
      <c r="E55" s="30">
        <f>SUM(E53-E54)</f>
        <v>0</v>
      </c>
      <c r="F55" s="30">
        <f>SUM(F53-F54)</f>
        <v>0</v>
      </c>
      <c r="G55" s="30">
        <f>SUM(G53-G54)</f>
        <v>0</v>
      </c>
      <c r="H55" s="30">
        <f>SUM(H53-H54)</f>
        <v>0</v>
      </c>
      <c r="I55" s="31">
        <f>SUM(E55:H55)</f>
        <v>0</v>
      </c>
      <c r="L55" s="202"/>
    </row>
    <row r="56" spans="1:12" s="5" customFormat="1" ht="16.5" customHeight="1">
      <c r="A56" s="306" t="s">
        <v>104</v>
      </c>
      <c r="B56" s="307"/>
      <c r="C56" s="307"/>
      <c r="D56" s="135" t="s">
        <v>89</v>
      </c>
      <c r="E56" s="30">
        <f>SUM(E53)</f>
        <v>0</v>
      </c>
      <c r="F56" s="30">
        <f>SUM(F53)</f>
        <v>36691000</v>
      </c>
      <c r="G56" s="30">
        <f aca="true" t="shared" si="6" ref="E56:I58">SUM(G53)</f>
        <v>0</v>
      </c>
      <c r="H56" s="30">
        <f t="shared" si="6"/>
        <v>107420</v>
      </c>
      <c r="I56" s="31">
        <f t="shared" si="6"/>
        <v>36798420</v>
      </c>
      <c r="L56" s="202"/>
    </row>
    <row r="57" spans="1:12" s="5" customFormat="1" ht="16.5" customHeight="1">
      <c r="A57" s="306"/>
      <c r="B57" s="307"/>
      <c r="C57" s="307"/>
      <c r="D57" s="135" t="s">
        <v>90</v>
      </c>
      <c r="E57" s="30">
        <f t="shared" si="6"/>
        <v>0</v>
      </c>
      <c r="F57" s="30">
        <f t="shared" si="6"/>
        <v>36691000</v>
      </c>
      <c r="G57" s="30">
        <f t="shared" si="6"/>
        <v>0</v>
      </c>
      <c r="H57" s="30">
        <f t="shared" si="6"/>
        <v>107420</v>
      </c>
      <c r="I57" s="31">
        <f t="shared" si="6"/>
        <v>36798420</v>
      </c>
      <c r="L57" s="202"/>
    </row>
    <row r="58" spans="1:12" s="5" customFormat="1" ht="16.5" customHeight="1">
      <c r="A58" s="306"/>
      <c r="B58" s="307"/>
      <c r="C58" s="307"/>
      <c r="D58" s="135" t="s">
        <v>91</v>
      </c>
      <c r="E58" s="30">
        <f t="shared" si="6"/>
        <v>0</v>
      </c>
      <c r="F58" s="30">
        <f t="shared" si="6"/>
        <v>0</v>
      </c>
      <c r="G58" s="30">
        <f t="shared" si="6"/>
        <v>0</v>
      </c>
      <c r="H58" s="30">
        <f t="shared" si="6"/>
        <v>0</v>
      </c>
      <c r="I58" s="31">
        <f t="shared" si="6"/>
        <v>0</v>
      </c>
      <c r="L58" s="202"/>
    </row>
    <row r="59" spans="1:12" s="5" customFormat="1" ht="16.5" customHeight="1">
      <c r="A59" s="335" t="s">
        <v>105</v>
      </c>
      <c r="B59" s="336" t="s">
        <v>106</v>
      </c>
      <c r="C59" s="307" t="s">
        <v>106</v>
      </c>
      <c r="D59" s="135" t="s">
        <v>89</v>
      </c>
      <c r="E59" s="30">
        <v>0</v>
      </c>
      <c r="F59" s="30">
        <v>0</v>
      </c>
      <c r="G59" s="30">
        <v>0</v>
      </c>
      <c r="H59" s="30">
        <v>0</v>
      </c>
      <c r="I59" s="31">
        <f aca="true" t="shared" si="7" ref="I59:I67">SUM(E59:H59)</f>
        <v>0</v>
      </c>
      <c r="L59" s="202"/>
    </row>
    <row r="60" spans="1:12" s="5" customFormat="1" ht="16.5" customHeight="1">
      <c r="A60" s="335"/>
      <c r="B60" s="336"/>
      <c r="C60" s="307"/>
      <c r="D60" s="135" t="s">
        <v>90</v>
      </c>
      <c r="E60" s="30">
        <v>0</v>
      </c>
      <c r="F60" s="30">
        <v>0</v>
      </c>
      <c r="G60" s="30">
        <v>0</v>
      </c>
      <c r="H60" s="30">
        <v>0</v>
      </c>
      <c r="I60" s="31">
        <f t="shared" si="7"/>
        <v>0</v>
      </c>
      <c r="L60" s="202"/>
    </row>
    <row r="61" spans="1:12" s="5" customFormat="1" ht="16.5" customHeight="1">
      <c r="A61" s="335"/>
      <c r="B61" s="336"/>
      <c r="C61" s="307"/>
      <c r="D61" s="135" t="s">
        <v>91</v>
      </c>
      <c r="E61" s="30">
        <f>SUM(E59-E60)</f>
        <v>0</v>
      </c>
      <c r="F61" s="30">
        <f>SUM(F59-F60)</f>
        <v>0</v>
      </c>
      <c r="G61" s="30">
        <f>SUM(G59-G60)</f>
        <v>0</v>
      </c>
      <c r="H61" s="30">
        <f>SUM(H59-H60)</f>
        <v>0</v>
      </c>
      <c r="I61" s="31">
        <f t="shared" si="7"/>
        <v>0</v>
      </c>
      <c r="L61" s="202"/>
    </row>
    <row r="62" spans="1:12" s="5" customFormat="1" ht="16.5" customHeight="1">
      <c r="A62" s="335"/>
      <c r="B62" s="336"/>
      <c r="C62" s="307" t="s">
        <v>107</v>
      </c>
      <c r="D62" s="135" t="s">
        <v>89</v>
      </c>
      <c r="E62" s="30">
        <v>0</v>
      </c>
      <c r="F62" s="30">
        <v>1410000</v>
      </c>
      <c r="G62" s="30">
        <v>0</v>
      </c>
      <c r="H62" s="30">
        <v>0</v>
      </c>
      <c r="I62" s="31">
        <f>SUM(E62:H62)</f>
        <v>1410000</v>
      </c>
      <c r="L62" s="202"/>
    </row>
    <row r="63" spans="1:12" s="5" customFormat="1" ht="16.5" customHeight="1">
      <c r="A63" s="335"/>
      <c r="B63" s="336"/>
      <c r="C63" s="307"/>
      <c r="D63" s="135" t="s">
        <v>90</v>
      </c>
      <c r="E63" s="30">
        <v>0</v>
      </c>
      <c r="F63" s="30">
        <v>1410000</v>
      </c>
      <c r="G63" s="30">
        <v>0</v>
      </c>
      <c r="H63" s="30">
        <v>0</v>
      </c>
      <c r="I63" s="31">
        <f>SUM(E63:H63)</f>
        <v>1410000</v>
      </c>
      <c r="L63" s="202"/>
    </row>
    <row r="64" spans="1:12" s="5" customFormat="1" ht="16.5" customHeight="1">
      <c r="A64" s="335"/>
      <c r="B64" s="336"/>
      <c r="C64" s="307"/>
      <c r="D64" s="135" t="s">
        <v>91</v>
      </c>
      <c r="E64" s="30">
        <f>SUM(E62-E63)</f>
        <v>0</v>
      </c>
      <c r="F64" s="30">
        <f>SUM(F62-F63)</f>
        <v>0</v>
      </c>
      <c r="G64" s="30">
        <f>SUM(G62-G63)</f>
        <v>0</v>
      </c>
      <c r="H64" s="30">
        <f>SUM(H62-H63)</f>
        <v>0</v>
      </c>
      <c r="I64" s="31">
        <f>SUM(E64:H64)</f>
        <v>0</v>
      </c>
      <c r="L64" s="202"/>
    </row>
    <row r="65" spans="1:12" s="5" customFormat="1" ht="16.5" customHeight="1">
      <c r="A65" s="335"/>
      <c r="B65" s="336"/>
      <c r="C65" s="307" t="s">
        <v>108</v>
      </c>
      <c r="D65" s="135" t="s">
        <v>89</v>
      </c>
      <c r="E65" s="30">
        <v>0</v>
      </c>
      <c r="F65" s="30">
        <v>0</v>
      </c>
      <c r="G65" s="30">
        <v>0</v>
      </c>
      <c r="H65" s="30">
        <v>98000</v>
      </c>
      <c r="I65" s="31">
        <f t="shared" si="7"/>
        <v>98000</v>
      </c>
      <c r="L65" s="202"/>
    </row>
    <row r="66" spans="1:12" s="5" customFormat="1" ht="16.5" customHeight="1">
      <c r="A66" s="335"/>
      <c r="B66" s="336"/>
      <c r="C66" s="307"/>
      <c r="D66" s="135" t="s">
        <v>90</v>
      </c>
      <c r="E66" s="30">
        <v>0</v>
      </c>
      <c r="F66" s="30">
        <v>0</v>
      </c>
      <c r="G66" s="30">
        <v>0</v>
      </c>
      <c r="H66" s="30">
        <v>98000</v>
      </c>
      <c r="I66" s="31">
        <f t="shared" si="7"/>
        <v>98000</v>
      </c>
      <c r="L66" s="202"/>
    </row>
    <row r="67" spans="1:12" s="5" customFormat="1" ht="16.5" customHeight="1">
      <c r="A67" s="335"/>
      <c r="B67" s="336"/>
      <c r="C67" s="307"/>
      <c r="D67" s="135" t="s">
        <v>91</v>
      </c>
      <c r="E67" s="30">
        <f>SUM(E65-E66)</f>
        <v>0</v>
      </c>
      <c r="F67" s="30">
        <f>SUM(F65-F66)</f>
        <v>0</v>
      </c>
      <c r="G67" s="30">
        <f>SUM(G65-G66)</f>
        <v>0</v>
      </c>
      <c r="H67" s="30">
        <f>SUM(H65-H66)</f>
        <v>0</v>
      </c>
      <c r="I67" s="31">
        <f t="shared" si="7"/>
        <v>0</v>
      </c>
      <c r="L67" s="202"/>
    </row>
    <row r="68" spans="1:12" s="5" customFormat="1" ht="16.5" customHeight="1">
      <c r="A68" s="335"/>
      <c r="B68" s="336"/>
      <c r="C68" s="307" t="s">
        <v>95</v>
      </c>
      <c r="D68" s="135" t="s">
        <v>89</v>
      </c>
      <c r="E68" s="30">
        <f aca="true" t="shared" si="8" ref="E68:I69">SUM(E59,E62,E65)</f>
        <v>0</v>
      </c>
      <c r="F68" s="30">
        <f t="shared" si="8"/>
        <v>1410000</v>
      </c>
      <c r="G68" s="30">
        <f t="shared" si="8"/>
        <v>0</v>
      </c>
      <c r="H68" s="30">
        <f t="shared" si="8"/>
        <v>98000</v>
      </c>
      <c r="I68" s="31">
        <f t="shared" si="8"/>
        <v>1508000</v>
      </c>
      <c r="L68" s="202"/>
    </row>
    <row r="69" spans="1:12" s="5" customFormat="1" ht="16.5" customHeight="1">
      <c r="A69" s="335"/>
      <c r="B69" s="336"/>
      <c r="C69" s="307"/>
      <c r="D69" s="135" t="s">
        <v>90</v>
      </c>
      <c r="E69" s="30">
        <f t="shared" si="8"/>
        <v>0</v>
      </c>
      <c r="F69" s="30">
        <f t="shared" si="8"/>
        <v>1410000</v>
      </c>
      <c r="G69" s="30">
        <f t="shared" si="8"/>
        <v>0</v>
      </c>
      <c r="H69" s="30">
        <f t="shared" si="8"/>
        <v>98000</v>
      </c>
      <c r="I69" s="31">
        <f t="shared" si="8"/>
        <v>1508000</v>
      </c>
      <c r="L69" s="202"/>
    </row>
    <row r="70" spans="1:12" s="5" customFormat="1" ht="16.5" customHeight="1">
      <c r="A70" s="335"/>
      <c r="B70" s="336"/>
      <c r="C70" s="307"/>
      <c r="D70" s="135" t="s">
        <v>91</v>
      </c>
      <c r="E70" s="30">
        <f>SUM(E68-E69)</f>
        <v>0</v>
      </c>
      <c r="F70" s="30">
        <f>SUM(F68-F69)</f>
        <v>0</v>
      </c>
      <c r="G70" s="30">
        <f>SUM(G68-G69)</f>
        <v>0</v>
      </c>
      <c r="H70" s="30">
        <f>SUM(H68-H69)</f>
        <v>0</v>
      </c>
      <c r="I70" s="31">
        <f>SUM(I68-I69)</f>
        <v>0</v>
      </c>
      <c r="L70" s="202"/>
    </row>
    <row r="71" spans="1:12" s="5" customFormat="1" ht="16.5" customHeight="1">
      <c r="A71" s="335"/>
      <c r="B71" s="307" t="s">
        <v>98</v>
      </c>
      <c r="C71" s="307"/>
      <c r="D71" s="135" t="s">
        <v>89</v>
      </c>
      <c r="E71" s="30">
        <f aca="true" t="shared" si="9" ref="E71:I76">SUM(E68)</f>
        <v>0</v>
      </c>
      <c r="F71" s="30">
        <f t="shared" si="9"/>
        <v>1410000</v>
      </c>
      <c r="G71" s="30">
        <f t="shared" si="9"/>
        <v>0</v>
      </c>
      <c r="H71" s="30">
        <f t="shared" si="9"/>
        <v>98000</v>
      </c>
      <c r="I71" s="31">
        <f t="shared" si="9"/>
        <v>1508000</v>
      </c>
      <c r="L71" s="202"/>
    </row>
    <row r="72" spans="1:12" s="5" customFormat="1" ht="16.5" customHeight="1">
      <c r="A72" s="335"/>
      <c r="B72" s="307"/>
      <c r="C72" s="307"/>
      <c r="D72" s="135" t="s">
        <v>90</v>
      </c>
      <c r="E72" s="30">
        <f t="shared" si="9"/>
        <v>0</v>
      </c>
      <c r="F72" s="30">
        <f t="shared" si="9"/>
        <v>1410000</v>
      </c>
      <c r="G72" s="30">
        <f t="shared" si="9"/>
        <v>0</v>
      </c>
      <c r="H72" s="30">
        <f t="shared" si="9"/>
        <v>98000</v>
      </c>
      <c r="I72" s="31">
        <f t="shared" si="9"/>
        <v>1508000</v>
      </c>
      <c r="L72" s="202"/>
    </row>
    <row r="73" spans="1:12" s="5" customFormat="1" ht="16.5" customHeight="1">
      <c r="A73" s="335"/>
      <c r="B73" s="307"/>
      <c r="C73" s="307"/>
      <c r="D73" s="135" t="s">
        <v>91</v>
      </c>
      <c r="E73" s="30">
        <f t="shared" si="9"/>
        <v>0</v>
      </c>
      <c r="F73" s="30">
        <f t="shared" si="9"/>
        <v>0</v>
      </c>
      <c r="G73" s="30">
        <f t="shared" si="9"/>
        <v>0</v>
      </c>
      <c r="H73" s="30">
        <f t="shared" si="9"/>
        <v>0</v>
      </c>
      <c r="I73" s="31">
        <f t="shared" si="9"/>
        <v>0</v>
      </c>
      <c r="L73" s="202"/>
    </row>
    <row r="74" spans="1:12" s="5" customFormat="1" ht="16.5" customHeight="1">
      <c r="A74" s="306" t="s">
        <v>104</v>
      </c>
      <c r="B74" s="307"/>
      <c r="C74" s="307"/>
      <c r="D74" s="135" t="s">
        <v>89</v>
      </c>
      <c r="E74" s="30">
        <f t="shared" si="9"/>
        <v>0</v>
      </c>
      <c r="F74" s="30">
        <f t="shared" si="9"/>
        <v>1410000</v>
      </c>
      <c r="G74" s="30">
        <f t="shared" si="9"/>
        <v>0</v>
      </c>
      <c r="H74" s="30">
        <f t="shared" si="9"/>
        <v>98000</v>
      </c>
      <c r="I74" s="31">
        <f t="shared" si="9"/>
        <v>1508000</v>
      </c>
      <c r="L74" s="202"/>
    </row>
    <row r="75" spans="1:12" s="5" customFormat="1" ht="16.5" customHeight="1">
      <c r="A75" s="306"/>
      <c r="B75" s="307"/>
      <c r="C75" s="307"/>
      <c r="D75" s="135" t="s">
        <v>90</v>
      </c>
      <c r="E75" s="30">
        <f t="shared" si="9"/>
        <v>0</v>
      </c>
      <c r="F75" s="30">
        <f t="shared" si="9"/>
        <v>1410000</v>
      </c>
      <c r="G75" s="30">
        <f t="shared" si="9"/>
        <v>0</v>
      </c>
      <c r="H75" s="30">
        <f t="shared" si="9"/>
        <v>98000</v>
      </c>
      <c r="I75" s="31">
        <f t="shared" si="9"/>
        <v>1508000</v>
      </c>
      <c r="L75" s="202"/>
    </row>
    <row r="76" spans="1:12" s="5" customFormat="1" ht="16.5" customHeight="1">
      <c r="A76" s="306"/>
      <c r="B76" s="307"/>
      <c r="C76" s="307"/>
      <c r="D76" s="135" t="s">
        <v>91</v>
      </c>
      <c r="E76" s="30">
        <f t="shared" si="9"/>
        <v>0</v>
      </c>
      <c r="F76" s="30">
        <f t="shared" si="9"/>
        <v>0</v>
      </c>
      <c r="G76" s="30">
        <f t="shared" si="9"/>
        <v>0</v>
      </c>
      <c r="H76" s="30">
        <f t="shared" si="9"/>
        <v>0</v>
      </c>
      <c r="I76" s="31">
        <f t="shared" si="9"/>
        <v>0</v>
      </c>
      <c r="L76" s="202"/>
    </row>
    <row r="77" spans="1:12" s="5" customFormat="1" ht="16.5" customHeight="1">
      <c r="A77" s="335" t="s">
        <v>109</v>
      </c>
      <c r="B77" s="336" t="s">
        <v>110</v>
      </c>
      <c r="C77" s="307" t="s">
        <v>111</v>
      </c>
      <c r="D77" s="211" t="s">
        <v>89</v>
      </c>
      <c r="E77" s="30">
        <v>0</v>
      </c>
      <c r="F77" s="30">
        <v>0</v>
      </c>
      <c r="G77" s="30">
        <v>0</v>
      </c>
      <c r="H77" s="30">
        <v>3975000</v>
      </c>
      <c r="I77" s="31">
        <f aca="true" t="shared" si="10" ref="I77:I84">SUM(E77:H77)</f>
        <v>3975000</v>
      </c>
      <c r="L77" s="202"/>
    </row>
    <row r="78" spans="1:12" s="5" customFormat="1" ht="16.5" customHeight="1">
      <c r="A78" s="335"/>
      <c r="B78" s="336"/>
      <c r="C78" s="307"/>
      <c r="D78" s="211" t="s">
        <v>90</v>
      </c>
      <c r="E78" s="30">
        <v>0</v>
      </c>
      <c r="F78" s="30">
        <v>0</v>
      </c>
      <c r="G78" s="30">
        <v>0</v>
      </c>
      <c r="H78" s="30">
        <v>3975000</v>
      </c>
      <c r="I78" s="31">
        <f t="shared" si="10"/>
        <v>3975000</v>
      </c>
      <c r="L78" s="202"/>
    </row>
    <row r="79" spans="1:12" s="5" customFormat="1" ht="16.5" customHeight="1">
      <c r="A79" s="335"/>
      <c r="B79" s="336"/>
      <c r="C79" s="307"/>
      <c r="D79" s="211" t="s">
        <v>91</v>
      </c>
      <c r="E79" s="30">
        <f>SUM(E77-E78)</f>
        <v>0</v>
      </c>
      <c r="F79" s="30">
        <f>SUM(F77-F78)</f>
        <v>0</v>
      </c>
      <c r="G79" s="30">
        <f>SUM(G77-G78)</f>
        <v>0</v>
      </c>
      <c r="H79" s="30">
        <f>SUM(H77-H78)</f>
        <v>0</v>
      </c>
      <c r="I79" s="31">
        <f t="shared" si="10"/>
        <v>0</v>
      </c>
      <c r="L79" s="202"/>
    </row>
    <row r="80" spans="1:12" s="5" customFormat="1" ht="16.5" customHeight="1">
      <c r="A80" s="335"/>
      <c r="B80" s="336"/>
      <c r="C80" s="307" t="s">
        <v>335</v>
      </c>
      <c r="D80" s="211" t="s">
        <v>59</v>
      </c>
      <c r="E80" s="30">
        <v>0</v>
      </c>
      <c r="F80" s="30">
        <v>40000</v>
      </c>
      <c r="G80" s="30">
        <v>0</v>
      </c>
      <c r="H80" s="30">
        <v>0</v>
      </c>
      <c r="I80" s="31">
        <f>SUM(E80:H80)</f>
        <v>40000</v>
      </c>
      <c r="L80" s="202"/>
    </row>
    <row r="81" spans="1:12" s="5" customFormat="1" ht="16.5" customHeight="1">
      <c r="A81" s="335"/>
      <c r="B81" s="336"/>
      <c r="C81" s="307"/>
      <c r="D81" s="211" t="s">
        <v>60</v>
      </c>
      <c r="E81" s="30">
        <v>0</v>
      </c>
      <c r="F81" s="30">
        <v>40000</v>
      </c>
      <c r="G81" s="30">
        <v>0</v>
      </c>
      <c r="H81" s="30">
        <v>0</v>
      </c>
      <c r="I81" s="31">
        <f>SUM(E81:H81)</f>
        <v>40000</v>
      </c>
      <c r="L81" s="202"/>
    </row>
    <row r="82" spans="1:12" s="5" customFormat="1" ht="16.5" customHeight="1">
      <c r="A82" s="335"/>
      <c r="B82" s="336"/>
      <c r="C82" s="307"/>
      <c r="D82" s="211" t="s">
        <v>61</v>
      </c>
      <c r="E82" s="30">
        <f>SUM(E80-E81)</f>
        <v>0</v>
      </c>
      <c r="F82" s="30">
        <f>SUM(F80-F81)</f>
        <v>0</v>
      </c>
      <c r="G82" s="30">
        <f>SUM(G80-G81)</f>
        <v>0</v>
      </c>
      <c r="H82" s="30">
        <f>SUM(H80-H81)</f>
        <v>0</v>
      </c>
      <c r="I82" s="31">
        <f>SUM(E82:H82)</f>
        <v>0</v>
      </c>
      <c r="L82" s="202"/>
    </row>
    <row r="83" spans="1:12" s="5" customFormat="1" ht="16.5" customHeight="1">
      <c r="A83" s="335"/>
      <c r="B83" s="336"/>
      <c r="C83" s="307" t="s">
        <v>95</v>
      </c>
      <c r="D83" s="211" t="s">
        <v>89</v>
      </c>
      <c r="E83" s="30">
        <f>SUM(E77)</f>
        <v>0</v>
      </c>
      <c r="F83" s="30">
        <f>SUM(F77,F80)</f>
        <v>40000</v>
      </c>
      <c r="G83" s="30">
        <f>SUM(G77)</f>
        <v>0</v>
      </c>
      <c r="H83" s="30">
        <f>SUM(H77,H80)</f>
        <v>3975000</v>
      </c>
      <c r="I83" s="31">
        <f t="shared" si="10"/>
        <v>4015000</v>
      </c>
      <c r="L83" s="202"/>
    </row>
    <row r="84" spans="1:12" s="5" customFormat="1" ht="16.5" customHeight="1">
      <c r="A84" s="335"/>
      <c r="B84" s="336"/>
      <c r="C84" s="307"/>
      <c r="D84" s="211" t="s">
        <v>90</v>
      </c>
      <c r="E84" s="30">
        <f>SUM(E78)</f>
        <v>0</v>
      </c>
      <c r="F84" s="30">
        <f>SUM(F78,F81)</f>
        <v>40000</v>
      </c>
      <c r="G84" s="30">
        <v>0</v>
      </c>
      <c r="H84" s="30">
        <f>SUM(H78,H81)</f>
        <v>3975000</v>
      </c>
      <c r="I84" s="31">
        <f t="shared" si="10"/>
        <v>4015000</v>
      </c>
      <c r="L84" s="202"/>
    </row>
    <row r="85" spans="1:12" s="5" customFormat="1" ht="16.5" customHeight="1">
      <c r="A85" s="335"/>
      <c r="B85" s="336"/>
      <c r="C85" s="307"/>
      <c r="D85" s="211" t="s">
        <v>91</v>
      </c>
      <c r="E85" s="30">
        <f>SUM(E83-E84)</f>
        <v>0</v>
      </c>
      <c r="F85" s="30">
        <f>SUM(F83-F84)</f>
        <v>0</v>
      </c>
      <c r="G85" s="30">
        <f>SUM(G83-G84)</f>
        <v>0</v>
      </c>
      <c r="H85" s="30">
        <f>SUM(H83-H84)</f>
        <v>0</v>
      </c>
      <c r="I85" s="31">
        <f aca="true" t="shared" si="11" ref="I85">SUM(E85:H85)</f>
        <v>0</v>
      </c>
      <c r="L85" s="202"/>
    </row>
    <row r="86" spans="1:12" s="5" customFormat="1" ht="16.5" customHeight="1">
      <c r="A86" s="335"/>
      <c r="B86" s="336" t="s">
        <v>109</v>
      </c>
      <c r="C86" s="307" t="s">
        <v>112</v>
      </c>
      <c r="D86" s="211" t="s">
        <v>89</v>
      </c>
      <c r="E86" s="30">
        <v>0</v>
      </c>
      <c r="F86" s="30">
        <v>25000</v>
      </c>
      <c r="G86" s="30">
        <v>0</v>
      </c>
      <c r="H86" s="30">
        <v>0</v>
      </c>
      <c r="I86" s="31">
        <f aca="true" t="shared" si="12" ref="I86:I94">SUM(E86:H86)</f>
        <v>25000</v>
      </c>
      <c r="L86" s="202"/>
    </row>
    <row r="87" spans="1:12" s="5" customFormat="1" ht="16.5" customHeight="1">
      <c r="A87" s="335"/>
      <c r="B87" s="337"/>
      <c r="C87" s="307"/>
      <c r="D87" s="211" t="s">
        <v>90</v>
      </c>
      <c r="E87" s="30">
        <v>0</v>
      </c>
      <c r="F87" s="30">
        <v>25000</v>
      </c>
      <c r="G87" s="30">
        <v>0</v>
      </c>
      <c r="H87" s="30">
        <v>0</v>
      </c>
      <c r="I87" s="31">
        <f t="shared" si="12"/>
        <v>25000</v>
      </c>
      <c r="L87" s="202"/>
    </row>
    <row r="88" spans="1:12" s="5" customFormat="1" ht="16.5" customHeight="1">
      <c r="A88" s="335"/>
      <c r="B88" s="337"/>
      <c r="C88" s="307"/>
      <c r="D88" s="211" t="s">
        <v>91</v>
      </c>
      <c r="E88" s="30">
        <f>SUM(E86-E87)</f>
        <v>0</v>
      </c>
      <c r="F88" s="30">
        <f>SUM(F86-F87)</f>
        <v>0</v>
      </c>
      <c r="G88" s="30">
        <f>SUM(G86-G87)</f>
        <v>0</v>
      </c>
      <c r="H88" s="30">
        <f>SUM(H86-H87)</f>
        <v>0</v>
      </c>
      <c r="I88" s="31">
        <f t="shared" si="12"/>
        <v>0</v>
      </c>
      <c r="L88" s="202"/>
    </row>
    <row r="89" spans="1:12" s="5" customFormat="1" ht="16.5" customHeight="1">
      <c r="A89" s="335"/>
      <c r="B89" s="337"/>
      <c r="C89" s="307" t="s">
        <v>113</v>
      </c>
      <c r="D89" s="211" t="s">
        <v>89</v>
      </c>
      <c r="E89" s="30">
        <v>0</v>
      </c>
      <c r="F89" s="30">
        <v>380000</v>
      </c>
      <c r="G89" s="30">
        <v>0</v>
      </c>
      <c r="H89" s="30">
        <v>0</v>
      </c>
      <c r="I89" s="31">
        <f t="shared" si="12"/>
        <v>380000</v>
      </c>
      <c r="L89" s="202"/>
    </row>
    <row r="90" spans="1:12" s="5" customFormat="1" ht="16.5" customHeight="1">
      <c r="A90" s="335"/>
      <c r="B90" s="337"/>
      <c r="C90" s="307"/>
      <c r="D90" s="211" t="s">
        <v>90</v>
      </c>
      <c r="E90" s="30">
        <v>0</v>
      </c>
      <c r="F90" s="30">
        <v>380000</v>
      </c>
      <c r="G90" s="30">
        <v>0</v>
      </c>
      <c r="H90" s="30">
        <v>0</v>
      </c>
      <c r="I90" s="31">
        <f t="shared" si="12"/>
        <v>380000</v>
      </c>
      <c r="L90" s="202"/>
    </row>
    <row r="91" spans="1:12" s="5" customFormat="1" ht="16.5" customHeight="1">
      <c r="A91" s="335"/>
      <c r="B91" s="337"/>
      <c r="C91" s="307"/>
      <c r="D91" s="211" t="s">
        <v>91</v>
      </c>
      <c r="E91" s="30">
        <f>SUM(E89-E90)</f>
        <v>0</v>
      </c>
      <c r="F91" s="30">
        <f>SUM(F89-F90)</f>
        <v>0</v>
      </c>
      <c r="G91" s="30">
        <f>SUM(G89-G90)</f>
        <v>0</v>
      </c>
      <c r="H91" s="30">
        <f>SUM(H89-H90)</f>
        <v>0</v>
      </c>
      <c r="I91" s="31">
        <f t="shared" si="12"/>
        <v>0</v>
      </c>
      <c r="L91" s="202"/>
    </row>
    <row r="92" spans="1:12" s="5" customFormat="1" ht="16.5" customHeight="1">
      <c r="A92" s="335"/>
      <c r="B92" s="337"/>
      <c r="C92" s="307" t="s">
        <v>121</v>
      </c>
      <c r="D92" s="211" t="s">
        <v>89</v>
      </c>
      <c r="E92" s="30">
        <v>0</v>
      </c>
      <c r="F92" s="30">
        <v>250000</v>
      </c>
      <c r="G92" s="30">
        <v>0</v>
      </c>
      <c r="H92" s="30">
        <v>0</v>
      </c>
      <c r="I92" s="31">
        <f t="shared" si="12"/>
        <v>250000</v>
      </c>
      <c r="L92" s="202"/>
    </row>
    <row r="93" spans="1:12" s="5" customFormat="1" ht="16.5" customHeight="1">
      <c r="A93" s="335"/>
      <c r="B93" s="337"/>
      <c r="C93" s="307"/>
      <c r="D93" s="211" t="s">
        <v>90</v>
      </c>
      <c r="E93" s="30">
        <v>0</v>
      </c>
      <c r="F93" s="30">
        <v>250000</v>
      </c>
      <c r="G93" s="30">
        <v>0</v>
      </c>
      <c r="H93" s="30">
        <v>0</v>
      </c>
      <c r="I93" s="31">
        <f t="shared" si="12"/>
        <v>250000</v>
      </c>
      <c r="L93" s="202"/>
    </row>
    <row r="94" spans="1:12" s="5" customFormat="1" ht="16.5" customHeight="1">
      <c r="A94" s="335"/>
      <c r="B94" s="337"/>
      <c r="C94" s="307"/>
      <c r="D94" s="211" t="s">
        <v>91</v>
      </c>
      <c r="E94" s="30">
        <f>SUM(E92-E93)</f>
        <v>0</v>
      </c>
      <c r="F94" s="30">
        <f>SUM(F92-F93)</f>
        <v>0</v>
      </c>
      <c r="G94" s="30">
        <f>SUM(G92-G93)</f>
        <v>0</v>
      </c>
      <c r="H94" s="30">
        <f>SUM(H92-H93)</f>
        <v>0</v>
      </c>
      <c r="I94" s="31">
        <f t="shared" si="12"/>
        <v>0</v>
      </c>
      <c r="L94" s="202"/>
    </row>
    <row r="95" spans="1:12" s="5" customFormat="1" ht="16.5" customHeight="1">
      <c r="A95" s="334" t="s">
        <v>261</v>
      </c>
      <c r="B95" s="338" t="s">
        <v>109</v>
      </c>
      <c r="C95" s="309" t="s">
        <v>114</v>
      </c>
      <c r="D95" s="213" t="s">
        <v>89</v>
      </c>
      <c r="E95" s="34">
        <v>0</v>
      </c>
      <c r="F95" s="34">
        <v>130000</v>
      </c>
      <c r="G95" s="34">
        <v>0</v>
      </c>
      <c r="H95" s="34">
        <v>0</v>
      </c>
      <c r="I95" s="35">
        <f aca="true" t="shared" si="13" ref="I95:I100">SUM(E95:H95)</f>
        <v>130000</v>
      </c>
      <c r="L95" s="202"/>
    </row>
    <row r="96" spans="1:12" s="5" customFormat="1" ht="16.5" customHeight="1">
      <c r="A96" s="335"/>
      <c r="B96" s="337"/>
      <c r="C96" s="307"/>
      <c r="D96" s="135" t="s">
        <v>90</v>
      </c>
      <c r="E96" s="30">
        <v>0</v>
      </c>
      <c r="F96" s="30">
        <v>130000</v>
      </c>
      <c r="G96" s="30">
        <v>0</v>
      </c>
      <c r="H96" s="30">
        <v>0</v>
      </c>
      <c r="I96" s="31">
        <f t="shared" si="13"/>
        <v>130000</v>
      </c>
      <c r="L96" s="202"/>
    </row>
    <row r="97" spans="1:12" s="5" customFormat="1" ht="16.5" customHeight="1">
      <c r="A97" s="335"/>
      <c r="B97" s="337"/>
      <c r="C97" s="307"/>
      <c r="D97" s="135" t="s">
        <v>91</v>
      </c>
      <c r="E97" s="30">
        <f>SUM(E95-E96)</f>
        <v>0</v>
      </c>
      <c r="F97" s="30">
        <f>SUM(F95-F96)</f>
        <v>0</v>
      </c>
      <c r="G97" s="30">
        <f>SUM(G95-G96)</f>
        <v>0</v>
      </c>
      <c r="H97" s="30">
        <f>SUM(H95-H96)</f>
        <v>0</v>
      </c>
      <c r="I97" s="31">
        <f t="shared" si="13"/>
        <v>0</v>
      </c>
      <c r="L97" s="202"/>
    </row>
    <row r="98" spans="1:12" s="5" customFormat="1" ht="16.5" customHeight="1">
      <c r="A98" s="335"/>
      <c r="B98" s="337"/>
      <c r="C98" s="307" t="s">
        <v>115</v>
      </c>
      <c r="D98" s="135" t="s">
        <v>89</v>
      </c>
      <c r="E98" s="30">
        <v>0</v>
      </c>
      <c r="F98" s="30">
        <v>450000</v>
      </c>
      <c r="G98" s="30">
        <v>0</v>
      </c>
      <c r="H98" s="30">
        <v>0</v>
      </c>
      <c r="I98" s="31">
        <f t="shared" si="13"/>
        <v>450000</v>
      </c>
      <c r="L98" s="202"/>
    </row>
    <row r="99" spans="1:12" s="5" customFormat="1" ht="16.5" customHeight="1">
      <c r="A99" s="335"/>
      <c r="B99" s="337"/>
      <c r="C99" s="307"/>
      <c r="D99" s="135" t="s">
        <v>90</v>
      </c>
      <c r="E99" s="30">
        <v>0</v>
      </c>
      <c r="F99" s="30">
        <v>450000</v>
      </c>
      <c r="G99" s="30">
        <v>0</v>
      </c>
      <c r="H99" s="30">
        <v>0</v>
      </c>
      <c r="I99" s="31">
        <f t="shared" si="13"/>
        <v>450000</v>
      </c>
      <c r="L99" s="202"/>
    </row>
    <row r="100" spans="1:12" s="5" customFormat="1" ht="16.5" customHeight="1">
      <c r="A100" s="335"/>
      <c r="B100" s="337"/>
      <c r="C100" s="307"/>
      <c r="D100" s="135" t="s">
        <v>91</v>
      </c>
      <c r="E100" s="30">
        <f>SUM(E98-E99)</f>
        <v>0</v>
      </c>
      <c r="F100" s="30">
        <f>SUM(F98-F99)</f>
        <v>0</v>
      </c>
      <c r="G100" s="30">
        <f>SUM(G98-G99)</f>
        <v>0</v>
      </c>
      <c r="H100" s="30">
        <f>SUM(H98-H99)</f>
        <v>0</v>
      </c>
      <c r="I100" s="31">
        <f t="shared" si="13"/>
        <v>0</v>
      </c>
      <c r="L100" s="202"/>
    </row>
    <row r="101" spans="1:12" s="5" customFormat="1" ht="16.5" customHeight="1">
      <c r="A101" s="335"/>
      <c r="B101" s="337"/>
      <c r="C101" s="307" t="s">
        <v>116</v>
      </c>
      <c r="D101" s="135" t="s">
        <v>89</v>
      </c>
      <c r="E101" s="30">
        <v>0</v>
      </c>
      <c r="F101" s="30">
        <v>50000</v>
      </c>
      <c r="G101" s="30">
        <v>0</v>
      </c>
      <c r="H101" s="30">
        <v>0</v>
      </c>
      <c r="I101" s="31">
        <f aca="true" t="shared" si="14" ref="I101:I106">SUM(E101:H101)</f>
        <v>50000</v>
      </c>
      <c r="L101" s="202"/>
    </row>
    <row r="102" spans="1:12" s="5" customFormat="1" ht="16.5" customHeight="1">
      <c r="A102" s="335"/>
      <c r="B102" s="337"/>
      <c r="C102" s="307"/>
      <c r="D102" s="135" t="s">
        <v>90</v>
      </c>
      <c r="E102" s="30">
        <v>0</v>
      </c>
      <c r="F102" s="30">
        <v>50000</v>
      </c>
      <c r="G102" s="30">
        <v>0</v>
      </c>
      <c r="H102" s="30">
        <v>0</v>
      </c>
      <c r="I102" s="31">
        <f t="shared" si="14"/>
        <v>50000</v>
      </c>
      <c r="L102" s="202"/>
    </row>
    <row r="103" spans="1:12" s="5" customFormat="1" ht="16.5" customHeight="1">
      <c r="A103" s="335"/>
      <c r="B103" s="337"/>
      <c r="C103" s="307"/>
      <c r="D103" s="135" t="s">
        <v>91</v>
      </c>
      <c r="E103" s="30">
        <f>SUM(E101-E102)</f>
        <v>0</v>
      </c>
      <c r="F103" s="30">
        <f>SUM(F101-F102)</f>
        <v>0</v>
      </c>
      <c r="G103" s="30">
        <f>SUM(G101-G102)</f>
        <v>0</v>
      </c>
      <c r="H103" s="30">
        <f>SUM(H101-H102)</f>
        <v>0</v>
      </c>
      <c r="I103" s="31">
        <f t="shared" si="14"/>
        <v>0</v>
      </c>
      <c r="L103" s="202"/>
    </row>
    <row r="104" spans="1:12" s="5" customFormat="1" ht="16.5" customHeight="1">
      <c r="A104" s="335"/>
      <c r="B104" s="337"/>
      <c r="C104" s="307" t="s">
        <v>117</v>
      </c>
      <c r="D104" s="135" t="s">
        <v>89</v>
      </c>
      <c r="E104" s="30">
        <v>0</v>
      </c>
      <c r="F104" s="30">
        <v>350000</v>
      </c>
      <c r="G104" s="30">
        <v>0</v>
      </c>
      <c r="H104" s="30">
        <v>0</v>
      </c>
      <c r="I104" s="31">
        <f t="shared" si="14"/>
        <v>350000</v>
      </c>
      <c r="L104" s="202"/>
    </row>
    <row r="105" spans="1:12" s="5" customFormat="1" ht="16.5" customHeight="1">
      <c r="A105" s="335"/>
      <c r="B105" s="337"/>
      <c r="C105" s="307"/>
      <c r="D105" s="135" t="s">
        <v>90</v>
      </c>
      <c r="E105" s="30">
        <v>0</v>
      </c>
      <c r="F105" s="30">
        <v>350000</v>
      </c>
      <c r="G105" s="30">
        <v>0</v>
      </c>
      <c r="H105" s="30">
        <v>0</v>
      </c>
      <c r="I105" s="31">
        <f t="shared" si="14"/>
        <v>350000</v>
      </c>
      <c r="L105" s="202"/>
    </row>
    <row r="106" spans="1:12" s="5" customFormat="1" ht="16.5" customHeight="1">
      <c r="A106" s="335"/>
      <c r="B106" s="337"/>
      <c r="C106" s="307"/>
      <c r="D106" s="135" t="s">
        <v>91</v>
      </c>
      <c r="E106" s="30">
        <f>SUM(E104-E105)</f>
        <v>0</v>
      </c>
      <c r="F106" s="30">
        <f>SUM(F104-F105)</f>
        <v>0</v>
      </c>
      <c r="G106" s="30">
        <f>SUM(G104-G105)</f>
        <v>0</v>
      </c>
      <c r="H106" s="30">
        <f>SUM(H104-H105)</f>
        <v>0</v>
      </c>
      <c r="I106" s="31">
        <f t="shared" si="14"/>
        <v>0</v>
      </c>
      <c r="L106" s="202"/>
    </row>
    <row r="107" spans="1:12" s="5" customFormat="1" ht="16.5" customHeight="1">
      <c r="A107" s="335"/>
      <c r="B107" s="337"/>
      <c r="C107" s="307" t="s">
        <v>95</v>
      </c>
      <c r="D107" s="135" t="s">
        <v>89</v>
      </c>
      <c r="E107" s="30">
        <f aca="true" t="shared" si="15" ref="E107:H108">SUM(E86,E89,E92,E95,E98,E101,E104)</f>
        <v>0</v>
      </c>
      <c r="F107" s="30">
        <f t="shared" si="15"/>
        <v>1635000</v>
      </c>
      <c r="G107" s="30">
        <f t="shared" si="15"/>
        <v>0</v>
      </c>
      <c r="H107" s="30">
        <f t="shared" si="15"/>
        <v>0</v>
      </c>
      <c r="I107" s="31">
        <f>SUM(I86,I89,I92,I95,I98,I101,I104,)</f>
        <v>1635000</v>
      </c>
      <c r="L107" s="202"/>
    </row>
    <row r="108" spans="1:12" s="5" customFormat="1" ht="16.5" customHeight="1">
      <c r="A108" s="335"/>
      <c r="B108" s="337"/>
      <c r="C108" s="307"/>
      <c r="D108" s="135" t="s">
        <v>90</v>
      </c>
      <c r="E108" s="30">
        <f t="shared" si="15"/>
        <v>0</v>
      </c>
      <c r="F108" s="30">
        <f t="shared" si="15"/>
        <v>1635000</v>
      </c>
      <c r="G108" s="30">
        <f t="shared" si="15"/>
        <v>0</v>
      </c>
      <c r="H108" s="30">
        <f t="shared" si="15"/>
        <v>0</v>
      </c>
      <c r="I108" s="31">
        <f>SUM(I87,I90,I93,I96,I99,I102,I105)</f>
        <v>1635000</v>
      </c>
      <c r="L108" s="202"/>
    </row>
    <row r="109" spans="1:12" s="5" customFormat="1" ht="16.5" customHeight="1">
      <c r="A109" s="335"/>
      <c r="B109" s="337"/>
      <c r="C109" s="307"/>
      <c r="D109" s="135" t="s">
        <v>91</v>
      </c>
      <c r="E109" s="30">
        <f>SUM(E107-E108)</f>
        <v>0</v>
      </c>
      <c r="F109" s="30">
        <f>SUM(F107-F108)</f>
        <v>0</v>
      </c>
      <c r="G109" s="30">
        <f>SUM(G107-G108)</f>
        <v>0</v>
      </c>
      <c r="H109" s="30">
        <f>SUM(H107-H108)</f>
        <v>0</v>
      </c>
      <c r="I109" s="31">
        <f>SUM(I107-I108)</f>
        <v>0</v>
      </c>
      <c r="L109" s="202"/>
    </row>
    <row r="110" spans="1:12" s="5" customFormat="1" ht="16.5" customHeight="1">
      <c r="A110" s="335"/>
      <c r="B110" s="314" t="s">
        <v>98</v>
      </c>
      <c r="C110" s="315"/>
      <c r="D110" s="135" t="s">
        <v>89</v>
      </c>
      <c r="E110" s="30">
        <f aca="true" t="shared" si="16" ref="E110:I111">SUM(E83,E107)</f>
        <v>0</v>
      </c>
      <c r="F110" s="30">
        <f t="shared" si="16"/>
        <v>1675000</v>
      </c>
      <c r="G110" s="30">
        <f t="shared" si="16"/>
        <v>0</v>
      </c>
      <c r="H110" s="30">
        <f t="shared" si="16"/>
        <v>3975000</v>
      </c>
      <c r="I110" s="31">
        <f t="shared" si="16"/>
        <v>5650000</v>
      </c>
      <c r="L110" s="202"/>
    </row>
    <row r="111" spans="1:12" s="5" customFormat="1" ht="16.5" customHeight="1">
      <c r="A111" s="335"/>
      <c r="B111" s="316"/>
      <c r="C111" s="317"/>
      <c r="D111" s="135" t="s">
        <v>90</v>
      </c>
      <c r="E111" s="30">
        <f t="shared" si="16"/>
        <v>0</v>
      </c>
      <c r="F111" s="30">
        <f t="shared" si="16"/>
        <v>1675000</v>
      </c>
      <c r="G111" s="30">
        <f t="shared" si="16"/>
        <v>0</v>
      </c>
      <c r="H111" s="30">
        <f t="shared" si="16"/>
        <v>3975000</v>
      </c>
      <c r="I111" s="31">
        <f t="shared" si="16"/>
        <v>5650000</v>
      </c>
      <c r="L111" s="202"/>
    </row>
    <row r="112" spans="1:12" s="5" customFormat="1" ht="16.5" customHeight="1">
      <c r="A112" s="335"/>
      <c r="B112" s="318"/>
      <c r="C112" s="319"/>
      <c r="D112" s="135" t="s">
        <v>91</v>
      </c>
      <c r="E112" s="30">
        <f aca="true" t="shared" si="17" ref="E112:I115">SUM(E109)</f>
        <v>0</v>
      </c>
      <c r="F112" s="30"/>
      <c r="G112" s="30">
        <f t="shared" si="17"/>
        <v>0</v>
      </c>
      <c r="H112" s="30">
        <f t="shared" si="17"/>
        <v>0</v>
      </c>
      <c r="I112" s="31">
        <f t="shared" si="17"/>
        <v>0</v>
      </c>
      <c r="L112" s="202"/>
    </row>
    <row r="113" spans="1:12" s="5" customFormat="1" ht="16.5" customHeight="1">
      <c r="A113" s="339" t="s">
        <v>104</v>
      </c>
      <c r="B113" s="340"/>
      <c r="C113" s="315"/>
      <c r="D113" s="135" t="s">
        <v>89</v>
      </c>
      <c r="E113" s="30">
        <f t="shared" si="17"/>
        <v>0</v>
      </c>
      <c r="F113" s="30">
        <f t="shared" si="17"/>
        <v>1675000</v>
      </c>
      <c r="G113" s="30">
        <f t="shared" si="17"/>
        <v>0</v>
      </c>
      <c r="H113" s="30">
        <f t="shared" si="17"/>
        <v>3975000</v>
      </c>
      <c r="I113" s="31">
        <f t="shared" si="17"/>
        <v>5650000</v>
      </c>
      <c r="L113" s="202"/>
    </row>
    <row r="114" spans="1:12" s="5" customFormat="1" ht="16.5" customHeight="1">
      <c r="A114" s="341"/>
      <c r="B114" s="342"/>
      <c r="C114" s="317"/>
      <c r="D114" s="135" t="s">
        <v>90</v>
      </c>
      <c r="E114" s="30">
        <f t="shared" si="17"/>
        <v>0</v>
      </c>
      <c r="F114" s="30">
        <f t="shared" si="17"/>
        <v>1675000</v>
      </c>
      <c r="G114" s="30">
        <f t="shared" si="17"/>
        <v>0</v>
      </c>
      <c r="H114" s="30">
        <f t="shared" si="17"/>
        <v>3975000</v>
      </c>
      <c r="I114" s="31">
        <f t="shared" si="17"/>
        <v>5650000</v>
      </c>
      <c r="L114" s="202"/>
    </row>
    <row r="115" spans="1:12" s="5" customFormat="1" ht="16.5" customHeight="1">
      <c r="A115" s="343"/>
      <c r="B115" s="344"/>
      <c r="C115" s="319"/>
      <c r="D115" s="135" t="s">
        <v>91</v>
      </c>
      <c r="E115" s="30">
        <f t="shared" si="17"/>
        <v>0</v>
      </c>
      <c r="F115" s="30">
        <f t="shared" si="17"/>
        <v>0</v>
      </c>
      <c r="G115" s="30">
        <f t="shared" si="17"/>
        <v>0</v>
      </c>
      <c r="H115" s="30">
        <f t="shared" si="17"/>
        <v>0</v>
      </c>
      <c r="I115" s="31">
        <f t="shared" si="17"/>
        <v>0</v>
      </c>
      <c r="L115" s="202"/>
    </row>
    <row r="116" spans="1:12" s="5" customFormat="1" ht="16.5" customHeight="1">
      <c r="A116" s="335" t="s">
        <v>118</v>
      </c>
      <c r="B116" s="336" t="s">
        <v>118</v>
      </c>
      <c r="C116" s="307" t="s">
        <v>118</v>
      </c>
      <c r="D116" s="135" t="s">
        <v>89</v>
      </c>
      <c r="E116" s="30">
        <v>0</v>
      </c>
      <c r="F116" s="30">
        <v>0</v>
      </c>
      <c r="G116" s="30">
        <v>0</v>
      </c>
      <c r="H116" s="30">
        <v>0</v>
      </c>
      <c r="I116" s="31">
        <f>SUM(E116:H116)</f>
        <v>0</v>
      </c>
      <c r="L116" s="202"/>
    </row>
    <row r="117" spans="1:12" s="5" customFormat="1" ht="16.5" customHeight="1">
      <c r="A117" s="335"/>
      <c r="B117" s="336"/>
      <c r="C117" s="307"/>
      <c r="D117" s="135" t="s">
        <v>90</v>
      </c>
      <c r="E117" s="30">
        <v>0</v>
      </c>
      <c r="F117" s="30">
        <v>0</v>
      </c>
      <c r="G117" s="30">
        <v>0</v>
      </c>
      <c r="H117" s="30">
        <v>0</v>
      </c>
      <c r="I117" s="31">
        <f>SUM(E117:H117)</f>
        <v>0</v>
      </c>
      <c r="L117" s="202"/>
    </row>
    <row r="118" spans="1:12" s="5" customFormat="1" ht="16.5" customHeight="1">
      <c r="A118" s="335"/>
      <c r="B118" s="336"/>
      <c r="C118" s="307"/>
      <c r="D118" s="135" t="s">
        <v>91</v>
      </c>
      <c r="E118" s="30">
        <f>SUM(E116-E117)</f>
        <v>0</v>
      </c>
      <c r="F118" s="30">
        <f>SUM(F116-F117)</f>
        <v>0</v>
      </c>
      <c r="G118" s="30">
        <f>SUM(G116-G117)</f>
        <v>0</v>
      </c>
      <c r="H118" s="30">
        <f>SUM(H116-H117)</f>
        <v>0</v>
      </c>
      <c r="I118" s="31">
        <f>SUM(E118:H118)</f>
        <v>0</v>
      </c>
      <c r="L118" s="202"/>
    </row>
    <row r="119" spans="1:12" s="5" customFormat="1" ht="16.5" customHeight="1">
      <c r="A119" s="335"/>
      <c r="B119" s="336"/>
      <c r="C119" s="307" t="s">
        <v>95</v>
      </c>
      <c r="D119" s="135" t="s">
        <v>89</v>
      </c>
      <c r="E119" s="30">
        <f aca="true" t="shared" si="18" ref="E119:I120">SUM(E116)</f>
        <v>0</v>
      </c>
      <c r="F119" s="30">
        <f t="shared" si="18"/>
        <v>0</v>
      </c>
      <c r="G119" s="30">
        <f t="shared" si="18"/>
        <v>0</v>
      </c>
      <c r="H119" s="30">
        <f t="shared" si="18"/>
        <v>0</v>
      </c>
      <c r="I119" s="31">
        <f t="shared" si="18"/>
        <v>0</v>
      </c>
      <c r="L119" s="202"/>
    </row>
    <row r="120" spans="1:12" s="5" customFormat="1" ht="16.5" customHeight="1">
      <c r="A120" s="335"/>
      <c r="B120" s="336"/>
      <c r="C120" s="307"/>
      <c r="D120" s="135" t="s">
        <v>90</v>
      </c>
      <c r="E120" s="30">
        <f t="shared" si="18"/>
        <v>0</v>
      </c>
      <c r="F120" s="30">
        <f t="shared" si="18"/>
        <v>0</v>
      </c>
      <c r="G120" s="30">
        <f t="shared" si="18"/>
        <v>0</v>
      </c>
      <c r="H120" s="30">
        <f t="shared" si="18"/>
        <v>0</v>
      </c>
      <c r="I120" s="31">
        <f t="shared" si="18"/>
        <v>0</v>
      </c>
      <c r="L120" s="202"/>
    </row>
    <row r="121" spans="1:12" s="5" customFormat="1" ht="16.5" customHeight="1">
      <c r="A121" s="335"/>
      <c r="B121" s="336"/>
      <c r="C121" s="307"/>
      <c r="D121" s="135" t="s">
        <v>91</v>
      </c>
      <c r="E121" s="30">
        <f>SUM(E119-E120)</f>
        <v>0</v>
      </c>
      <c r="F121" s="30">
        <f>SUM(F119-F120)</f>
        <v>0</v>
      </c>
      <c r="G121" s="30">
        <f>SUM(G119-G120)</f>
        <v>0</v>
      </c>
      <c r="H121" s="30">
        <f>SUM(H119-H120)</f>
        <v>0</v>
      </c>
      <c r="I121" s="31">
        <f>SUM(I119-I120)</f>
        <v>0</v>
      </c>
      <c r="L121" s="202"/>
    </row>
    <row r="122" spans="1:12" s="5" customFormat="1" ht="16.5" customHeight="1">
      <c r="A122" s="335"/>
      <c r="B122" s="314" t="s">
        <v>98</v>
      </c>
      <c r="C122" s="315"/>
      <c r="D122" s="135" t="s">
        <v>89</v>
      </c>
      <c r="E122" s="30">
        <f aca="true" t="shared" si="19" ref="E122:I127">SUM(E119)</f>
        <v>0</v>
      </c>
      <c r="F122" s="30">
        <f t="shared" si="19"/>
        <v>0</v>
      </c>
      <c r="G122" s="30">
        <f t="shared" si="19"/>
        <v>0</v>
      </c>
      <c r="H122" s="30">
        <f t="shared" si="19"/>
        <v>0</v>
      </c>
      <c r="I122" s="31">
        <f t="shared" si="19"/>
        <v>0</v>
      </c>
      <c r="L122" s="202"/>
    </row>
    <row r="123" spans="1:12" s="5" customFormat="1" ht="16.5" customHeight="1">
      <c r="A123" s="335"/>
      <c r="B123" s="316"/>
      <c r="C123" s="317"/>
      <c r="D123" s="135" t="s">
        <v>90</v>
      </c>
      <c r="E123" s="30">
        <f t="shared" si="19"/>
        <v>0</v>
      </c>
      <c r="F123" s="30">
        <f t="shared" si="19"/>
        <v>0</v>
      </c>
      <c r="G123" s="30">
        <f t="shared" si="19"/>
        <v>0</v>
      </c>
      <c r="H123" s="30">
        <f t="shared" si="19"/>
        <v>0</v>
      </c>
      <c r="I123" s="31">
        <f t="shared" si="19"/>
        <v>0</v>
      </c>
      <c r="L123" s="202"/>
    </row>
    <row r="124" spans="1:12" s="5" customFormat="1" ht="16.5" customHeight="1">
      <c r="A124" s="335"/>
      <c r="B124" s="318"/>
      <c r="C124" s="319"/>
      <c r="D124" s="135" t="s">
        <v>91</v>
      </c>
      <c r="E124" s="30">
        <f t="shared" si="19"/>
        <v>0</v>
      </c>
      <c r="F124" s="30">
        <f t="shared" si="19"/>
        <v>0</v>
      </c>
      <c r="G124" s="30">
        <f t="shared" si="19"/>
        <v>0</v>
      </c>
      <c r="H124" s="30">
        <f t="shared" si="19"/>
        <v>0</v>
      </c>
      <c r="I124" s="31">
        <f t="shared" si="19"/>
        <v>0</v>
      </c>
      <c r="L124" s="202"/>
    </row>
    <row r="125" spans="1:12" s="5" customFormat="1" ht="16.5" customHeight="1">
      <c r="A125" s="339" t="s">
        <v>104</v>
      </c>
      <c r="B125" s="340"/>
      <c r="C125" s="315"/>
      <c r="D125" s="135" t="s">
        <v>89</v>
      </c>
      <c r="E125" s="30">
        <f t="shared" si="19"/>
        <v>0</v>
      </c>
      <c r="F125" s="30">
        <f t="shared" si="19"/>
        <v>0</v>
      </c>
      <c r="G125" s="30">
        <f t="shared" si="19"/>
        <v>0</v>
      </c>
      <c r="H125" s="30">
        <f t="shared" si="19"/>
        <v>0</v>
      </c>
      <c r="I125" s="31">
        <f t="shared" si="19"/>
        <v>0</v>
      </c>
      <c r="L125" s="202"/>
    </row>
    <row r="126" spans="1:12" s="5" customFormat="1" ht="16.5" customHeight="1">
      <c r="A126" s="341"/>
      <c r="B126" s="342"/>
      <c r="C126" s="317"/>
      <c r="D126" s="135" t="s">
        <v>90</v>
      </c>
      <c r="E126" s="30">
        <f t="shared" si="19"/>
        <v>0</v>
      </c>
      <c r="F126" s="30">
        <f t="shared" si="19"/>
        <v>0</v>
      </c>
      <c r="G126" s="30">
        <f t="shared" si="19"/>
        <v>0</v>
      </c>
      <c r="H126" s="30">
        <f t="shared" si="19"/>
        <v>0</v>
      </c>
      <c r="I126" s="31">
        <f t="shared" si="19"/>
        <v>0</v>
      </c>
      <c r="L126" s="202"/>
    </row>
    <row r="127" spans="1:12" s="5" customFormat="1" ht="16.5" customHeight="1">
      <c r="A127" s="343"/>
      <c r="B127" s="344"/>
      <c r="C127" s="319"/>
      <c r="D127" s="135" t="s">
        <v>91</v>
      </c>
      <c r="E127" s="30">
        <f t="shared" si="19"/>
        <v>0</v>
      </c>
      <c r="F127" s="30">
        <f t="shared" si="19"/>
        <v>0</v>
      </c>
      <c r="G127" s="30">
        <f t="shared" si="19"/>
        <v>0</v>
      </c>
      <c r="H127" s="30">
        <f t="shared" si="19"/>
        <v>0</v>
      </c>
      <c r="I127" s="31">
        <f t="shared" si="19"/>
        <v>0</v>
      </c>
      <c r="L127" s="202"/>
    </row>
    <row r="128" spans="1:12" s="5" customFormat="1" ht="16.5" customHeight="1">
      <c r="A128" s="335" t="s">
        <v>119</v>
      </c>
      <c r="B128" s="336" t="s">
        <v>119</v>
      </c>
      <c r="C128" s="313" t="s">
        <v>119</v>
      </c>
      <c r="D128" s="211" t="s">
        <v>89</v>
      </c>
      <c r="E128" s="30">
        <v>0</v>
      </c>
      <c r="F128" s="30">
        <v>5000</v>
      </c>
      <c r="G128" s="30">
        <v>0</v>
      </c>
      <c r="H128" s="30">
        <v>648105</v>
      </c>
      <c r="I128" s="31">
        <f>SUM(E128:H128)</f>
        <v>653105</v>
      </c>
      <c r="L128" s="202"/>
    </row>
    <row r="129" spans="1:12" s="5" customFormat="1" ht="16.5" customHeight="1">
      <c r="A129" s="335"/>
      <c r="B129" s="336"/>
      <c r="C129" s="312"/>
      <c r="D129" s="211" t="s">
        <v>90</v>
      </c>
      <c r="E129" s="30">
        <v>0</v>
      </c>
      <c r="F129" s="30">
        <v>0</v>
      </c>
      <c r="G129" s="30">
        <v>0</v>
      </c>
      <c r="H129" s="30">
        <v>0</v>
      </c>
      <c r="I129" s="31">
        <f>SUM(E129:H129)</f>
        <v>0</v>
      </c>
      <c r="L129" s="202"/>
    </row>
    <row r="130" spans="1:12" s="5" customFormat="1" ht="16.5" customHeight="1">
      <c r="A130" s="335"/>
      <c r="B130" s="336"/>
      <c r="C130" s="309"/>
      <c r="D130" s="211" t="s">
        <v>91</v>
      </c>
      <c r="E130" s="30">
        <f>SUM(E128-E129)</f>
        <v>0</v>
      </c>
      <c r="F130" s="30">
        <f>SUM(F128-F129)</f>
        <v>5000</v>
      </c>
      <c r="G130" s="30">
        <f>SUM(G128-G129)</f>
        <v>0</v>
      </c>
      <c r="H130" s="30">
        <f>SUM(H128-H129)</f>
        <v>648105</v>
      </c>
      <c r="I130" s="31">
        <f>SUM(E130:H130)</f>
        <v>653105</v>
      </c>
      <c r="L130" s="202"/>
    </row>
    <row r="131" spans="1:12" s="5" customFormat="1" ht="16.5" customHeight="1">
      <c r="A131" s="334" t="s">
        <v>262</v>
      </c>
      <c r="B131" s="338" t="s">
        <v>262</v>
      </c>
      <c r="C131" s="309" t="s">
        <v>95</v>
      </c>
      <c r="D131" s="213" t="s">
        <v>89</v>
      </c>
      <c r="E131" s="34">
        <f aca="true" t="shared" si="20" ref="E131:I132">SUM(E128)</f>
        <v>0</v>
      </c>
      <c r="F131" s="34">
        <f t="shared" si="20"/>
        <v>5000</v>
      </c>
      <c r="G131" s="34">
        <f t="shared" si="20"/>
        <v>0</v>
      </c>
      <c r="H131" s="34">
        <f t="shared" si="20"/>
        <v>648105</v>
      </c>
      <c r="I131" s="35">
        <f t="shared" si="20"/>
        <v>653105</v>
      </c>
      <c r="L131" s="202"/>
    </row>
    <row r="132" spans="1:12" s="5" customFormat="1" ht="16.5" customHeight="1">
      <c r="A132" s="335"/>
      <c r="B132" s="336"/>
      <c r="C132" s="307"/>
      <c r="D132" s="135" t="s">
        <v>90</v>
      </c>
      <c r="E132" s="30">
        <f t="shared" si="20"/>
        <v>0</v>
      </c>
      <c r="F132" s="30">
        <v>0</v>
      </c>
      <c r="G132" s="30">
        <f t="shared" si="20"/>
        <v>0</v>
      </c>
      <c r="H132" s="30">
        <f t="shared" si="20"/>
        <v>0</v>
      </c>
      <c r="I132" s="31">
        <f t="shared" si="20"/>
        <v>0</v>
      </c>
      <c r="L132" s="202"/>
    </row>
    <row r="133" spans="1:12" s="5" customFormat="1" ht="16.5" customHeight="1">
      <c r="A133" s="335"/>
      <c r="B133" s="336"/>
      <c r="C133" s="307"/>
      <c r="D133" s="135" t="s">
        <v>91</v>
      </c>
      <c r="E133" s="30">
        <f>SUM(E131-E132)</f>
        <v>0</v>
      </c>
      <c r="F133" s="30">
        <f>SUM(F131-F132)</f>
        <v>5000</v>
      </c>
      <c r="G133" s="30">
        <f>SUM(G131-G132)</f>
        <v>0</v>
      </c>
      <c r="H133" s="30">
        <f>SUM(H131-H132)</f>
        <v>648105</v>
      </c>
      <c r="I133" s="31">
        <f>SUM(I131-I132)</f>
        <v>653105</v>
      </c>
      <c r="L133" s="202"/>
    </row>
    <row r="134" spans="1:12" s="5" customFormat="1" ht="16.5" customHeight="1">
      <c r="A134" s="335"/>
      <c r="B134" s="314" t="s">
        <v>98</v>
      </c>
      <c r="C134" s="315"/>
      <c r="D134" s="135" t="s">
        <v>89</v>
      </c>
      <c r="E134" s="30">
        <f aca="true" t="shared" si="21" ref="E134:I139">SUM(E131)</f>
        <v>0</v>
      </c>
      <c r="F134" s="30">
        <f t="shared" si="21"/>
        <v>5000</v>
      </c>
      <c r="G134" s="30">
        <f t="shared" si="21"/>
        <v>0</v>
      </c>
      <c r="H134" s="30">
        <f t="shared" si="21"/>
        <v>648105</v>
      </c>
      <c r="I134" s="31">
        <f t="shared" si="21"/>
        <v>653105</v>
      </c>
      <c r="L134" s="202"/>
    </row>
    <row r="135" spans="1:12" s="5" customFormat="1" ht="16.5" customHeight="1">
      <c r="A135" s="335"/>
      <c r="B135" s="316"/>
      <c r="C135" s="317"/>
      <c r="D135" s="135" t="s">
        <v>90</v>
      </c>
      <c r="E135" s="30">
        <f t="shared" si="21"/>
        <v>0</v>
      </c>
      <c r="F135" s="30">
        <f t="shared" si="21"/>
        <v>0</v>
      </c>
      <c r="G135" s="30">
        <f t="shared" si="21"/>
        <v>0</v>
      </c>
      <c r="H135" s="30">
        <f t="shared" si="21"/>
        <v>0</v>
      </c>
      <c r="I135" s="31">
        <f t="shared" si="21"/>
        <v>0</v>
      </c>
      <c r="L135" s="202"/>
    </row>
    <row r="136" spans="1:12" s="5" customFormat="1" ht="16.5" customHeight="1">
      <c r="A136" s="335"/>
      <c r="B136" s="318"/>
      <c r="C136" s="319"/>
      <c r="D136" s="135" t="s">
        <v>91</v>
      </c>
      <c r="E136" s="30">
        <f t="shared" si="21"/>
        <v>0</v>
      </c>
      <c r="F136" s="30">
        <f t="shared" si="21"/>
        <v>5000</v>
      </c>
      <c r="G136" s="30">
        <f t="shared" si="21"/>
        <v>0</v>
      </c>
      <c r="H136" s="30">
        <f t="shared" si="21"/>
        <v>648105</v>
      </c>
      <c r="I136" s="31">
        <f t="shared" si="21"/>
        <v>653105</v>
      </c>
      <c r="L136" s="202"/>
    </row>
    <row r="137" spans="1:12" s="5" customFormat="1" ht="16.5" customHeight="1">
      <c r="A137" s="339" t="s">
        <v>104</v>
      </c>
      <c r="B137" s="340"/>
      <c r="C137" s="315"/>
      <c r="D137" s="135" t="s">
        <v>89</v>
      </c>
      <c r="E137" s="30">
        <f t="shared" si="21"/>
        <v>0</v>
      </c>
      <c r="F137" s="30">
        <f t="shared" si="21"/>
        <v>5000</v>
      </c>
      <c r="G137" s="30">
        <f t="shared" si="21"/>
        <v>0</v>
      </c>
      <c r="H137" s="30">
        <f t="shared" si="21"/>
        <v>648105</v>
      </c>
      <c r="I137" s="31">
        <f t="shared" si="21"/>
        <v>653105</v>
      </c>
      <c r="L137" s="202"/>
    </row>
    <row r="138" spans="1:12" s="5" customFormat="1" ht="16.5" customHeight="1">
      <c r="A138" s="341"/>
      <c r="B138" s="342"/>
      <c r="C138" s="317"/>
      <c r="D138" s="135" t="s">
        <v>90</v>
      </c>
      <c r="E138" s="30">
        <f t="shared" si="21"/>
        <v>0</v>
      </c>
      <c r="F138" s="30">
        <f t="shared" si="21"/>
        <v>0</v>
      </c>
      <c r="G138" s="30">
        <f t="shared" si="21"/>
        <v>0</v>
      </c>
      <c r="H138" s="30">
        <f t="shared" si="21"/>
        <v>0</v>
      </c>
      <c r="I138" s="31">
        <f t="shared" si="21"/>
        <v>0</v>
      </c>
      <c r="L138" s="202"/>
    </row>
    <row r="139" spans="1:12" s="5" customFormat="1" ht="16.5" customHeight="1">
      <c r="A139" s="343"/>
      <c r="B139" s="344"/>
      <c r="C139" s="319"/>
      <c r="D139" s="135" t="s">
        <v>91</v>
      </c>
      <c r="E139" s="30">
        <f t="shared" si="21"/>
        <v>0</v>
      </c>
      <c r="F139" s="30">
        <f t="shared" si="21"/>
        <v>5000</v>
      </c>
      <c r="G139" s="30">
        <f t="shared" si="21"/>
        <v>0</v>
      </c>
      <c r="H139" s="30">
        <f t="shared" si="21"/>
        <v>648105</v>
      </c>
      <c r="I139" s="31">
        <f t="shared" si="21"/>
        <v>653105</v>
      </c>
      <c r="L139" s="202"/>
    </row>
    <row r="140" spans="1:12" s="5" customFormat="1" ht="16.5" customHeight="1">
      <c r="A140" s="335" t="s">
        <v>302</v>
      </c>
      <c r="B140" s="336" t="s">
        <v>302</v>
      </c>
      <c r="C140" s="307" t="s">
        <v>303</v>
      </c>
      <c r="D140" s="179" t="s">
        <v>59</v>
      </c>
      <c r="E140" s="30">
        <v>0</v>
      </c>
      <c r="F140" s="30">
        <v>4526</v>
      </c>
      <c r="G140" s="30">
        <v>0</v>
      </c>
      <c r="H140" s="30">
        <v>0</v>
      </c>
      <c r="I140" s="31">
        <f aca="true" t="shared" si="22" ref="I140:I145">SUM(E140:H140)</f>
        <v>4526</v>
      </c>
      <c r="L140" s="202"/>
    </row>
    <row r="141" spans="1:12" s="5" customFormat="1" ht="16.5" customHeight="1">
      <c r="A141" s="335"/>
      <c r="B141" s="336"/>
      <c r="C141" s="307"/>
      <c r="D141" s="179" t="s">
        <v>60</v>
      </c>
      <c r="E141" s="30">
        <v>0</v>
      </c>
      <c r="F141" s="30">
        <v>4526</v>
      </c>
      <c r="G141" s="30">
        <v>0</v>
      </c>
      <c r="H141" s="30">
        <v>0</v>
      </c>
      <c r="I141" s="31">
        <f t="shared" si="22"/>
        <v>4526</v>
      </c>
      <c r="L141" s="202"/>
    </row>
    <row r="142" spans="1:12" s="5" customFormat="1" ht="16.5" customHeight="1">
      <c r="A142" s="335"/>
      <c r="B142" s="336"/>
      <c r="C142" s="307"/>
      <c r="D142" s="179" t="s">
        <v>61</v>
      </c>
      <c r="E142" s="30">
        <f>SUM(E140-E141)</f>
        <v>0</v>
      </c>
      <c r="F142" s="30">
        <f>SUM(F140-F141)</f>
        <v>0</v>
      </c>
      <c r="G142" s="30">
        <f>SUM(G140-G141)</f>
        <v>0</v>
      </c>
      <c r="H142" s="30">
        <f>SUM(H140-H141)</f>
        <v>0</v>
      </c>
      <c r="I142" s="31">
        <f t="shared" si="22"/>
        <v>0</v>
      </c>
      <c r="L142" s="202"/>
    </row>
    <row r="143" spans="1:12" s="5" customFormat="1" ht="16.5" customHeight="1">
      <c r="A143" s="335"/>
      <c r="B143" s="336"/>
      <c r="C143" s="307" t="s">
        <v>338</v>
      </c>
      <c r="D143" s="197" t="s">
        <v>59</v>
      </c>
      <c r="E143" s="30">
        <v>0</v>
      </c>
      <c r="F143" s="30">
        <v>0</v>
      </c>
      <c r="G143" s="30">
        <v>0</v>
      </c>
      <c r="H143" s="30">
        <v>12325</v>
      </c>
      <c r="I143" s="31">
        <f t="shared" si="22"/>
        <v>12325</v>
      </c>
      <c r="L143" s="202"/>
    </row>
    <row r="144" spans="1:12" s="5" customFormat="1" ht="16.5" customHeight="1">
      <c r="A144" s="335"/>
      <c r="B144" s="336"/>
      <c r="C144" s="307"/>
      <c r="D144" s="197" t="s">
        <v>60</v>
      </c>
      <c r="E144" s="30">
        <v>0</v>
      </c>
      <c r="F144" s="30">
        <v>0</v>
      </c>
      <c r="G144" s="30">
        <v>0</v>
      </c>
      <c r="H144" s="30">
        <v>12325</v>
      </c>
      <c r="I144" s="31">
        <f t="shared" si="22"/>
        <v>12325</v>
      </c>
      <c r="L144" s="202"/>
    </row>
    <row r="145" spans="1:12" s="5" customFormat="1" ht="16.5" customHeight="1">
      <c r="A145" s="335"/>
      <c r="B145" s="336"/>
      <c r="C145" s="307"/>
      <c r="D145" s="197" t="s">
        <v>61</v>
      </c>
      <c r="E145" s="30">
        <f>SUM(E143-E144)</f>
        <v>0</v>
      </c>
      <c r="F145" s="30">
        <f>SUM(F143-F144)</f>
        <v>0</v>
      </c>
      <c r="G145" s="30">
        <f>SUM(G143-G144)</f>
        <v>0</v>
      </c>
      <c r="H145" s="30">
        <f>SUM(H143-H144)</f>
        <v>0</v>
      </c>
      <c r="I145" s="31">
        <f t="shared" si="22"/>
        <v>0</v>
      </c>
      <c r="L145" s="202"/>
    </row>
    <row r="146" spans="1:9" ht="16.5" customHeight="1">
      <c r="A146" s="335"/>
      <c r="B146" s="336"/>
      <c r="C146" s="313" t="s">
        <v>62</v>
      </c>
      <c r="D146" s="197" t="s">
        <v>59</v>
      </c>
      <c r="E146" s="30">
        <f aca="true" t="shared" si="23" ref="E146:G146">SUM(E140)</f>
        <v>0</v>
      </c>
      <c r="F146" s="30">
        <f t="shared" si="23"/>
        <v>4526</v>
      </c>
      <c r="G146" s="30">
        <f t="shared" si="23"/>
        <v>0</v>
      </c>
      <c r="H146" s="30">
        <f>SUM(H140,H143)</f>
        <v>12325</v>
      </c>
      <c r="I146" s="31">
        <f>SUM(I140,I143)</f>
        <v>16851</v>
      </c>
    </row>
    <row r="147" spans="1:9" ht="13.5">
      <c r="A147" s="335"/>
      <c r="B147" s="336"/>
      <c r="C147" s="312"/>
      <c r="D147" s="197" t="s">
        <v>60</v>
      </c>
      <c r="E147" s="30">
        <f aca="true" t="shared" si="24" ref="E147:G147">SUM(E141)</f>
        <v>0</v>
      </c>
      <c r="F147" s="30">
        <f t="shared" si="24"/>
        <v>4526</v>
      </c>
      <c r="G147" s="30">
        <f t="shared" si="24"/>
        <v>0</v>
      </c>
      <c r="H147" s="30">
        <f>SUM(H141,H144)</f>
        <v>12325</v>
      </c>
      <c r="I147" s="31">
        <f>SUM(I141,I144)</f>
        <v>16851</v>
      </c>
    </row>
    <row r="148" spans="1:9" ht="13.5">
      <c r="A148" s="335"/>
      <c r="B148" s="336"/>
      <c r="C148" s="309"/>
      <c r="D148" s="197" t="s">
        <v>61</v>
      </c>
      <c r="E148" s="30">
        <f>SUM(E146-E147)</f>
        <v>0</v>
      </c>
      <c r="F148" s="30">
        <f>SUM(F146-F147)</f>
        <v>0</v>
      </c>
      <c r="G148" s="30">
        <f>SUM(G146-G147)</f>
        <v>0</v>
      </c>
      <c r="H148" s="30">
        <f>SUM(H146-H147)</f>
        <v>0</v>
      </c>
      <c r="I148" s="31">
        <f>SUM(I146-I147)</f>
        <v>0</v>
      </c>
    </row>
    <row r="149" spans="1:9" ht="13.5" customHeight="1">
      <c r="A149" s="335"/>
      <c r="B149" s="314" t="s">
        <v>63</v>
      </c>
      <c r="C149" s="315"/>
      <c r="D149" s="179" t="s">
        <v>59</v>
      </c>
      <c r="E149" s="30">
        <f aca="true" t="shared" si="25" ref="E149:I149">SUM(E146)</f>
        <v>0</v>
      </c>
      <c r="F149" s="30">
        <f t="shared" si="25"/>
        <v>4526</v>
      </c>
      <c r="G149" s="30">
        <f t="shared" si="25"/>
        <v>0</v>
      </c>
      <c r="H149" s="30">
        <f t="shared" si="25"/>
        <v>12325</v>
      </c>
      <c r="I149" s="31">
        <f t="shared" si="25"/>
        <v>16851</v>
      </c>
    </row>
    <row r="150" spans="1:9" ht="13.5">
      <c r="A150" s="335"/>
      <c r="B150" s="316"/>
      <c r="C150" s="317"/>
      <c r="D150" s="179" t="s">
        <v>60</v>
      </c>
      <c r="E150" s="30">
        <f aca="true" t="shared" si="26" ref="E150:I150">SUM(E147)</f>
        <v>0</v>
      </c>
      <c r="F150" s="30">
        <f t="shared" si="26"/>
        <v>4526</v>
      </c>
      <c r="G150" s="30">
        <f t="shared" si="26"/>
        <v>0</v>
      </c>
      <c r="H150" s="30">
        <f t="shared" si="26"/>
        <v>12325</v>
      </c>
      <c r="I150" s="31">
        <f t="shared" si="26"/>
        <v>16851</v>
      </c>
    </row>
    <row r="151" spans="1:9" ht="13.5">
      <c r="A151" s="335"/>
      <c r="B151" s="318"/>
      <c r="C151" s="319"/>
      <c r="D151" s="179" t="s">
        <v>61</v>
      </c>
      <c r="E151" s="30">
        <f aca="true" t="shared" si="27" ref="E151:I151">SUM(E148)</f>
        <v>0</v>
      </c>
      <c r="F151" s="30">
        <f t="shared" si="27"/>
        <v>0</v>
      </c>
      <c r="G151" s="30">
        <f t="shared" si="27"/>
        <v>0</v>
      </c>
      <c r="H151" s="30">
        <f t="shared" si="27"/>
        <v>0</v>
      </c>
      <c r="I151" s="31">
        <f t="shared" si="27"/>
        <v>0</v>
      </c>
    </row>
    <row r="152" spans="1:9" ht="13.5" customHeight="1">
      <c r="A152" s="339" t="s">
        <v>64</v>
      </c>
      <c r="B152" s="340"/>
      <c r="C152" s="315"/>
      <c r="D152" s="179" t="s">
        <v>59</v>
      </c>
      <c r="E152" s="30">
        <f aca="true" t="shared" si="28" ref="E152:I154">SUM(E149)</f>
        <v>0</v>
      </c>
      <c r="F152" s="30">
        <f t="shared" si="28"/>
        <v>4526</v>
      </c>
      <c r="G152" s="30">
        <f t="shared" si="28"/>
        <v>0</v>
      </c>
      <c r="H152" s="30">
        <f t="shared" si="28"/>
        <v>12325</v>
      </c>
      <c r="I152" s="31">
        <f t="shared" si="28"/>
        <v>16851</v>
      </c>
    </row>
    <row r="153" spans="1:9" ht="13.5">
      <c r="A153" s="341"/>
      <c r="B153" s="342"/>
      <c r="C153" s="317"/>
      <c r="D153" s="179" t="s">
        <v>60</v>
      </c>
      <c r="E153" s="30">
        <f t="shared" si="28"/>
        <v>0</v>
      </c>
      <c r="F153" s="30">
        <f t="shared" si="28"/>
        <v>4526</v>
      </c>
      <c r="G153" s="30">
        <f t="shared" si="28"/>
        <v>0</v>
      </c>
      <c r="H153" s="30">
        <f t="shared" si="28"/>
        <v>12325</v>
      </c>
      <c r="I153" s="31">
        <f t="shared" si="28"/>
        <v>16851</v>
      </c>
    </row>
    <row r="154" spans="1:9" ht="13.5">
      <c r="A154" s="343"/>
      <c r="B154" s="344"/>
      <c r="C154" s="319"/>
      <c r="D154" s="179" t="s">
        <v>61</v>
      </c>
      <c r="E154" s="30">
        <f t="shared" si="28"/>
        <v>0</v>
      </c>
      <c r="F154" s="30">
        <f t="shared" si="28"/>
        <v>0</v>
      </c>
      <c r="G154" s="30">
        <f t="shared" si="28"/>
        <v>0</v>
      </c>
      <c r="H154" s="30">
        <f t="shared" si="28"/>
        <v>0</v>
      </c>
      <c r="I154" s="31">
        <f t="shared" si="28"/>
        <v>0</v>
      </c>
    </row>
    <row r="155" spans="1:9" ht="13.5" customHeight="1">
      <c r="A155" s="339" t="s">
        <v>120</v>
      </c>
      <c r="B155" s="340"/>
      <c r="C155" s="315"/>
      <c r="D155" s="135" t="s">
        <v>89</v>
      </c>
      <c r="E155" s="30">
        <f aca="true" t="shared" si="29" ref="E155:G156">SUM(E56,E74,E113,E125,E137)</f>
        <v>0</v>
      </c>
      <c r="F155" s="30">
        <f>SUM(F152,F56,F74,F113,F125,F137)</f>
        <v>39785526</v>
      </c>
      <c r="G155" s="30">
        <f t="shared" si="29"/>
        <v>0</v>
      </c>
      <c r="H155" s="30">
        <f>SUM(H56,H74,H113,H125,H137,H152)</f>
        <v>4840850</v>
      </c>
      <c r="I155" s="31">
        <f>SUM(I56,I137,I74,I113,I125,I152)</f>
        <v>44626376</v>
      </c>
    </row>
    <row r="156" spans="1:9" ht="13.5">
      <c r="A156" s="341"/>
      <c r="B156" s="342"/>
      <c r="C156" s="317"/>
      <c r="D156" s="135" t="s">
        <v>90</v>
      </c>
      <c r="E156" s="30">
        <f t="shared" si="29"/>
        <v>0</v>
      </c>
      <c r="F156" s="30">
        <f>SUM(F153,F57,F75,F114,F126,F138)</f>
        <v>39780526</v>
      </c>
      <c r="G156" s="30">
        <f t="shared" si="29"/>
        <v>0</v>
      </c>
      <c r="H156" s="30">
        <f>SUM(H57,H75,H114,H126,H138,H153)</f>
        <v>4192745</v>
      </c>
      <c r="I156" s="31">
        <f>SUM(I57,I75,I114,I126,I138,I153)</f>
        <v>43973271</v>
      </c>
    </row>
    <row r="157" spans="1:9" ht="13.5">
      <c r="A157" s="351"/>
      <c r="B157" s="352"/>
      <c r="C157" s="353"/>
      <c r="D157" s="136" t="s">
        <v>91</v>
      </c>
      <c r="E157" s="32">
        <f>SUM(E155-E156)</f>
        <v>0</v>
      </c>
      <c r="F157" s="32">
        <f>SUM(F155-F156)</f>
        <v>5000</v>
      </c>
      <c r="G157" s="32">
        <f>SUM(G155-G156)</f>
        <v>0</v>
      </c>
      <c r="H157" s="32">
        <f>SUM(H155-H156)</f>
        <v>648105</v>
      </c>
      <c r="I157" s="33">
        <f>SUM(I155-I156)</f>
        <v>653105</v>
      </c>
    </row>
  </sheetData>
  <mergeCells count="80">
    <mergeCell ref="C29:C31"/>
    <mergeCell ref="A137:C139"/>
    <mergeCell ref="C131:C133"/>
    <mergeCell ref="B134:C136"/>
    <mergeCell ref="A128:A130"/>
    <mergeCell ref="B128:B130"/>
    <mergeCell ref="A131:A136"/>
    <mergeCell ref="B131:B133"/>
    <mergeCell ref="C128:C130"/>
    <mergeCell ref="C80:C82"/>
    <mergeCell ref="B122:C124"/>
    <mergeCell ref="C119:C121"/>
    <mergeCell ref="A113:C115"/>
    <mergeCell ref="A116:A124"/>
    <mergeCell ref="B110:C112"/>
    <mergeCell ref="C92:C94"/>
    <mergeCell ref="A155:C157"/>
    <mergeCell ref="B5:B25"/>
    <mergeCell ref="B59:B70"/>
    <mergeCell ref="B116:B121"/>
    <mergeCell ref="A125:C127"/>
    <mergeCell ref="C44:C46"/>
    <mergeCell ref="C23:C25"/>
    <mergeCell ref="C50:C52"/>
    <mergeCell ref="C5:C7"/>
    <mergeCell ref="C11:C13"/>
    <mergeCell ref="C20:C22"/>
    <mergeCell ref="C17:C19"/>
    <mergeCell ref="B53:C55"/>
    <mergeCell ref="A56:C58"/>
    <mergeCell ref="C83:C85"/>
    <mergeCell ref="C116:C118"/>
    <mergeCell ref="A1:I1"/>
    <mergeCell ref="C65:C67"/>
    <mergeCell ref="C62:C64"/>
    <mergeCell ref="C47:C49"/>
    <mergeCell ref="C41:C43"/>
    <mergeCell ref="I3:I4"/>
    <mergeCell ref="E3:E4"/>
    <mergeCell ref="H3:H4"/>
    <mergeCell ref="C26:C28"/>
    <mergeCell ref="C32:C34"/>
    <mergeCell ref="D3:D4"/>
    <mergeCell ref="F3:F4"/>
    <mergeCell ref="G3:G4"/>
    <mergeCell ref="A50:A55"/>
    <mergeCell ref="B26:B34"/>
    <mergeCell ref="C8:C10"/>
    <mergeCell ref="A3:C3"/>
    <mergeCell ref="A59:A73"/>
    <mergeCell ref="A5:A49"/>
    <mergeCell ref="B77:B85"/>
    <mergeCell ref="A74:C76"/>
    <mergeCell ref="C59:C61"/>
    <mergeCell ref="C14:C16"/>
    <mergeCell ref="C68:C70"/>
    <mergeCell ref="B50:B52"/>
    <mergeCell ref="B35:B49"/>
    <mergeCell ref="C35:C37"/>
    <mergeCell ref="C38:C40"/>
    <mergeCell ref="B71:C73"/>
    <mergeCell ref="C77:C79"/>
    <mergeCell ref="A77:A94"/>
    <mergeCell ref="C86:C88"/>
    <mergeCell ref="A152:C154"/>
    <mergeCell ref="A140:A151"/>
    <mergeCell ref="B140:B148"/>
    <mergeCell ref="C140:C142"/>
    <mergeCell ref="C146:C148"/>
    <mergeCell ref="B149:C151"/>
    <mergeCell ref="C143:C145"/>
    <mergeCell ref="C101:C103"/>
    <mergeCell ref="A95:A112"/>
    <mergeCell ref="B86:B94"/>
    <mergeCell ref="C89:C91"/>
    <mergeCell ref="B95:B109"/>
    <mergeCell ref="C104:C106"/>
    <mergeCell ref="C95:C97"/>
    <mergeCell ref="C107:C109"/>
    <mergeCell ref="C98:C100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  <headerFooter alignWithMargins="0">
    <oddFooter>&amp;R2013년 성심공동체 세출결산서&amp;P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0"/>
  <sheetViews>
    <sheetView workbookViewId="0" topLeftCell="A7">
      <selection activeCell="G26" sqref="G26"/>
    </sheetView>
  </sheetViews>
  <sheetFormatPr defaultColWidth="8.88671875" defaultRowHeight="13.5"/>
  <cols>
    <col min="1" max="1" width="12.99609375" style="44" customWidth="1"/>
    <col min="2" max="2" width="16.88671875" style="45" customWidth="1"/>
    <col min="3" max="3" width="15.10546875" style="46" customWidth="1"/>
    <col min="4" max="4" width="14.3359375" style="44" customWidth="1"/>
    <col min="5" max="5" width="18.88671875" style="44" customWidth="1"/>
  </cols>
  <sheetData>
    <row r="2" ht="24.75" customHeight="1"/>
    <row r="3" ht="24.75" customHeight="1"/>
    <row r="4" spans="1:5" ht="22.5">
      <c r="A4" s="359" t="s">
        <v>148</v>
      </c>
      <c r="B4" s="359"/>
      <c r="C4" s="359"/>
      <c r="D4" s="359"/>
      <c r="E4" s="359"/>
    </row>
    <row r="5" spans="1:9" ht="24.95" customHeight="1">
      <c r="A5" s="232"/>
      <c r="B5" s="236"/>
      <c r="C5" s="233"/>
      <c r="D5" s="232"/>
      <c r="E5" s="232"/>
      <c r="F5" s="222"/>
      <c r="G5" s="222"/>
      <c r="H5" s="222"/>
      <c r="I5" s="222"/>
    </row>
    <row r="6" spans="1:9" ht="24.95" customHeight="1">
      <c r="A6" s="47" t="s">
        <v>125</v>
      </c>
      <c r="B6" s="47" t="s">
        <v>126</v>
      </c>
      <c r="C6" s="48" t="s">
        <v>127</v>
      </c>
      <c r="D6" s="47" t="s">
        <v>128</v>
      </c>
      <c r="E6" s="47" t="s">
        <v>129</v>
      </c>
      <c r="F6" s="222"/>
      <c r="G6" s="222"/>
      <c r="H6" s="222"/>
      <c r="I6" s="222"/>
    </row>
    <row r="7" spans="1:9" ht="24.95" customHeight="1">
      <c r="A7" s="49" t="s">
        <v>1</v>
      </c>
      <c r="B7" s="50" t="s">
        <v>130</v>
      </c>
      <c r="C7" s="51">
        <v>450000</v>
      </c>
      <c r="D7" s="50" t="s">
        <v>251</v>
      </c>
      <c r="E7" s="50"/>
      <c r="F7" s="222"/>
      <c r="G7" s="222"/>
      <c r="H7" s="222"/>
      <c r="I7" s="222"/>
    </row>
    <row r="8" spans="1:9" ht="24.95" customHeight="1">
      <c r="A8" s="52"/>
      <c r="B8" s="53" t="s">
        <v>131</v>
      </c>
      <c r="C8" s="54">
        <v>450000</v>
      </c>
      <c r="D8" s="53" t="s">
        <v>251</v>
      </c>
      <c r="E8" s="53"/>
      <c r="F8" s="222"/>
      <c r="G8" s="222"/>
      <c r="H8" s="222"/>
      <c r="I8" s="222"/>
    </row>
    <row r="9" spans="1:9" ht="24.95" customHeight="1">
      <c r="A9" s="52"/>
      <c r="B9" s="53" t="s">
        <v>132</v>
      </c>
      <c r="C9" s="54">
        <v>375000</v>
      </c>
      <c r="D9" s="53" t="s">
        <v>348</v>
      </c>
      <c r="E9" s="53"/>
      <c r="F9" s="222"/>
      <c r="G9" s="222"/>
      <c r="H9" s="222"/>
      <c r="I9" s="222"/>
    </row>
    <row r="10" spans="1:9" ht="24.95" customHeight="1">
      <c r="A10" s="52"/>
      <c r="B10" s="53" t="s">
        <v>133</v>
      </c>
      <c r="C10" s="54">
        <v>300000</v>
      </c>
      <c r="D10" s="53" t="s">
        <v>349</v>
      </c>
      <c r="E10" s="53"/>
      <c r="F10" s="222"/>
      <c r="G10" s="222"/>
      <c r="H10" s="222"/>
      <c r="I10" s="222"/>
    </row>
    <row r="11" spans="1:9" ht="24.95" customHeight="1">
      <c r="A11" s="52"/>
      <c r="B11" s="53" t="s">
        <v>134</v>
      </c>
      <c r="C11" s="54">
        <v>300000</v>
      </c>
      <c r="D11" s="53" t="s">
        <v>349</v>
      </c>
      <c r="E11" s="53"/>
      <c r="F11" s="222"/>
      <c r="G11" s="222"/>
      <c r="H11" s="222"/>
      <c r="I11" s="222"/>
    </row>
    <row r="12" spans="1:9" ht="24.95" customHeight="1">
      <c r="A12" s="52"/>
      <c r="B12" s="53" t="s">
        <v>135</v>
      </c>
      <c r="C12" s="54">
        <v>300000</v>
      </c>
      <c r="D12" s="53" t="s">
        <v>349</v>
      </c>
      <c r="E12" s="53"/>
      <c r="F12" s="222"/>
      <c r="G12" s="222"/>
      <c r="H12" s="222"/>
      <c r="I12" s="222"/>
    </row>
    <row r="13" spans="1:9" ht="24.95" customHeight="1">
      <c r="A13" s="52"/>
      <c r="B13" s="53" t="s">
        <v>136</v>
      </c>
      <c r="C13" s="54">
        <v>300000</v>
      </c>
      <c r="D13" s="53" t="s">
        <v>349</v>
      </c>
      <c r="E13" s="53"/>
      <c r="F13" s="222"/>
      <c r="G13" s="222"/>
      <c r="H13" s="222"/>
      <c r="I13" s="222"/>
    </row>
    <row r="14" spans="1:9" ht="24.95" customHeight="1">
      <c r="A14" s="52"/>
      <c r="B14" s="53" t="s">
        <v>137</v>
      </c>
      <c r="C14" s="54">
        <v>300000</v>
      </c>
      <c r="D14" s="53" t="s">
        <v>349</v>
      </c>
      <c r="E14" s="53"/>
      <c r="F14" s="222"/>
      <c r="G14" s="222"/>
      <c r="H14" s="222"/>
      <c r="I14" s="222"/>
    </row>
    <row r="15" spans="1:9" ht="24.95" customHeight="1">
      <c r="A15" s="52"/>
      <c r="B15" s="53" t="s">
        <v>138</v>
      </c>
      <c r="C15" s="54">
        <v>300000</v>
      </c>
      <c r="D15" s="53" t="s">
        <v>350</v>
      </c>
      <c r="E15" s="53"/>
      <c r="F15" s="222"/>
      <c r="G15" s="222"/>
      <c r="H15" s="222"/>
      <c r="I15" s="222"/>
    </row>
    <row r="16" spans="1:9" ht="24.95" customHeight="1">
      <c r="A16" s="52"/>
      <c r="B16" s="53" t="s">
        <v>139</v>
      </c>
      <c r="C16" s="54">
        <v>300000</v>
      </c>
      <c r="D16" s="53" t="s">
        <v>349</v>
      </c>
      <c r="E16" s="53"/>
      <c r="F16" s="222"/>
      <c r="G16" s="222"/>
      <c r="H16" s="222"/>
      <c r="I16" s="222"/>
    </row>
    <row r="17" spans="1:9" ht="24.95" customHeight="1">
      <c r="A17" s="52"/>
      <c r="B17" s="53" t="s">
        <v>140</v>
      </c>
      <c r="C17" s="54">
        <v>300000</v>
      </c>
      <c r="D17" s="53" t="s">
        <v>349</v>
      </c>
      <c r="E17" s="53"/>
      <c r="F17" s="222"/>
      <c r="G17" s="222"/>
      <c r="H17" s="222"/>
      <c r="I17" s="222"/>
    </row>
    <row r="18" spans="1:9" ht="24.95" customHeight="1">
      <c r="A18" s="55"/>
      <c r="B18" s="56" t="s">
        <v>141</v>
      </c>
      <c r="C18" s="54">
        <v>300000</v>
      </c>
      <c r="D18" s="53" t="s">
        <v>351</v>
      </c>
      <c r="E18" s="56"/>
      <c r="F18" s="222"/>
      <c r="G18" s="222"/>
      <c r="H18" s="222"/>
      <c r="I18" s="222"/>
    </row>
    <row r="19" spans="1:9" ht="24.95" customHeight="1">
      <c r="A19" s="360" t="s">
        <v>142</v>
      </c>
      <c r="B19" s="361"/>
      <c r="C19" s="57">
        <f>SUM(C7:C18)</f>
        <v>3975000</v>
      </c>
      <c r="D19" s="58"/>
      <c r="E19" s="58"/>
      <c r="F19" s="222"/>
      <c r="G19" s="222"/>
      <c r="H19" s="222"/>
      <c r="I19" s="222"/>
    </row>
    <row r="20" spans="1:9" ht="24.95" customHeight="1">
      <c r="A20" s="215" t="s">
        <v>25</v>
      </c>
      <c r="B20" s="89" t="s">
        <v>25</v>
      </c>
      <c r="C20" s="61">
        <v>30000</v>
      </c>
      <c r="D20" s="215"/>
      <c r="E20" s="215"/>
      <c r="F20" s="222"/>
      <c r="G20" s="222"/>
      <c r="H20" s="222"/>
      <c r="I20" s="222"/>
    </row>
    <row r="21" spans="1:9" ht="24.95" customHeight="1">
      <c r="A21" s="360" t="s">
        <v>143</v>
      </c>
      <c r="B21" s="361"/>
      <c r="C21" s="62">
        <f>SUM(C20:C20)</f>
        <v>30000</v>
      </c>
      <c r="D21" s="58"/>
      <c r="E21" s="58"/>
      <c r="F21" s="222"/>
      <c r="G21" s="222"/>
      <c r="H21" s="222"/>
      <c r="I21" s="222"/>
    </row>
    <row r="22" spans="1:9" ht="24.95" customHeight="1">
      <c r="A22" s="215" t="s">
        <v>17</v>
      </c>
      <c r="B22" s="60" t="s">
        <v>352</v>
      </c>
      <c r="C22" s="61">
        <v>803636</v>
      </c>
      <c r="D22" s="215"/>
      <c r="E22" s="215"/>
      <c r="F22" s="222"/>
      <c r="G22" s="222"/>
      <c r="H22" s="222"/>
      <c r="I22" s="222"/>
    </row>
    <row r="23" spans="1:9" ht="24.95" customHeight="1">
      <c r="A23" s="360" t="s">
        <v>143</v>
      </c>
      <c r="B23" s="361"/>
      <c r="C23" s="62">
        <f>SUM(C22:C22)</f>
        <v>803636</v>
      </c>
      <c r="D23" s="58"/>
      <c r="E23" s="58"/>
      <c r="F23" s="222"/>
      <c r="G23" s="222"/>
      <c r="H23" s="222"/>
      <c r="I23" s="222"/>
    </row>
    <row r="24" spans="1:9" ht="24.95" customHeight="1">
      <c r="A24" s="215" t="s">
        <v>144</v>
      </c>
      <c r="B24" s="63" t="s">
        <v>145</v>
      </c>
      <c r="C24" s="64">
        <v>5274</v>
      </c>
      <c r="D24" s="65"/>
      <c r="E24" s="65"/>
      <c r="F24" s="222"/>
      <c r="G24" s="222"/>
      <c r="H24" s="222"/>
      <c r="I24" s="222"/>
    </row>
    <row r="25" spans="1:9" ht="24.95" customHeight="1">
      <c r="A25" s="66"/>
      <c r="B25" s="60" t="s">
        <v>73</v>
      </c>
      <c r="C25" s="61">
        <v>36740</v>
      </c>
      <c r="D25" s="67"/>
      <c r="E25" s="67"/>
      <c r="F25" s="222"/>
      <c r="G25" s="222"/>
      <c r="H25" s="222"/>
      <c r="I25" s="222"/>
    </row>
    <row r="26" spans="1:9" ht="24.95" customHeight="1">
      <c r="A26" s="360" t="s">
        <v>146</v>
      </c>
      <c r="B26" s="361"/>
      <c r="C26" s="62">
        <f>SUM(C24:C25)</f>
        <v>42014</v>
      </c>
      <c r="D26" s="66"/>
      <c r="E26" s="66"/>
      <c r="F26" s="222"/>
      <c r="G26" s="222"/>
      <c r="H26" s="222"/>
      <c r="I26" s="222"/>
    </row>
    <row r="27" spans="1:9" ht="24.95" customHeight="1">
      <c r="A27" s="357" t="s">
        <v>147</v>
      </c>
      <c r="B27" s="358"/>
      <c r="C27" s="68">
        <f>SUM(C26,C23,C21,C19)</f>
        <v>4850650</v>
      </c>
      <c r="D27" s="69"/>
      <c r="E27" s="69"/>
      <c r="F27" s="222"/>
      <c r="G27" s="222"/>
      <c r="H27" s="222"/>
      <c r="I27" s="222"/>
    </row>
    <row r="28" spans="1:9" ht="24.95" customHeight="1">
      <c r="A28" s="237"/>
      <c r="B28" s="238"/>
      <c r="C28" s="239"/>
      <c r="D28" s="237"/>
      <c r="E28" s="237"/>
      <c r="F28" s="222"/>
      <c r="G28" s="222"/>
      <c r="H28" s="222"/>
      <c r="I28" s="222"/>
    </row>
    <row r="29" spans="1:9" ht="24.95" customHeight="1">
      <c r="A29" s="237"/>
      <c r="B29" s="238"/>
      <c r="C29" s="239"/>
      <c r="D29" s="237"/>
      <c r="E29" s="237"/>
      <c r="F29" s="222"/>
      <c r="G29" s="222"/>
      <c r="H29" s="222"/>
      <c r="I29" s="222"/>
    </row>
    <row r="30" spans="1:9" ht="24.95" customHeight="1">
      <c r="A30" s="237"/>
      <c r="B30" s="238"/>
      <c r="C30" s="239"/>
      <c r="D30" s="237"/>
      <c r="E30" s="237"/>
      <c r="F30" s="222"/>
      <c r="G30" s="222"/>
      <c r="H30" s="222"/>
      <c r="I30" s="222"/>
    </row>
    <row r="31" spans="1:9" ht="13.5">
      <c r="A31" s="237"/>
      <c r="B31" s="238"/>
      <c r="C31" s="239"/>
      <c r="D31" s="237"/>
      <c r="E31" s="237"/>
      <c r="F31" s="222"/>
      <c r="G31" s="222"/>
      <c r="H31" s="222"/>
      <c r="I31" s="222"/>
    </row>
    <row r="32" spans="1:9" ht="13.5">
      <c r="A32" s="237"/>
      <c r="B32" s="238"/>
      <c r="C32" s="239"/>
      <c r="D32" s="237"/>
      <c r="E32" s="237"/>
      <c r="F32" s="222"/>
      <c r="G32" s="222"/>
      <c r="H32" s="222"/>
      <c r="I32" s="222"/>
    </row>
    <row r="33" spans="1:9" ht="13.5">
      <c r="A33" s="237"/>
      <c r="B33" s="238"/>
      <c r="C33" s="239"/>
      <c r="D33" s="237"/>
      <c r="E33" s="237"/>
      <c r="F33" s="222"/>
      <c r="G33" s="222"/>
      <c r="H33" s="222"/>
      <c r="I33" s="222"/>
    </row>
    <row r="34" spans="1:9" ht="13.5">
      <c r="A34" s="237"/>
      <c r="B34" s="238"/>
      <c r="C34" s="239"/>
      <c r="D34" s="237"/>
      <c r="E34" s="237"/>
      <c r="F34" s="222"/>
      <c r="G34" s="222"/>
      <c r="H34" s="222"/>
      <c r="I34" s="222"/>
    </row>
    <row r="35" spans="1:9" ht="13.5">
      <c r="A35" s="237"/>
      <c r="B35" s="238"/>
      <c r="C35" s="239"/>
      <c r="D35" s="237"/>
      <c r="E35" s="237"/>
      <c r="F35" s="222"/>
      <c r="G35" s="222"/>
      <c r="H35" s="222"/>
      <c r="I35" s="222"/>
    </row>
    <row r="36" spans="1:9" ht="13.5">
      <c r="A36" s="237"/>
      <c r="B36" s="238"/>
      <c r="C36" s="239"/>
      <c r="D36" s="237"/>
      <c r="E36" s="237"/>
      <c r="F36" s="222"/>
      <c r="G36" s="222"/>
      <c r="H36" s="222"/>
      <c r="I36" s="222"/>
    </row>
    <row r="37" spans="1:9" ht="13.5">
      <c r="A37" s="237"/>
      <c r="B37" s="238"/>
      <c r="C37" s="239"/>
      <c r="D37" s="237"/>
      <c r="E37" s="237"/>
      <c r="F37" s="222"/>
      <c r="G37" s="222"/>
      <c r="H37" s="222"/>
      <c r="I37" s="222"/>
    </row>
    <row r="38" spans="1:9" ht="13.5">
      <c r="A38" s="237"/>
      <c r="B38" s="238"/>
      <c r="C38" s="239"/>
      <c r="D38" s="237"/>
      <c r="E38" s="237"/>
      <c r="F38" s="222"/>
      <c r="G38" s="222"/>
      <c r="H38" s="222"/>
      <c r="I38" s="222"/>
    </row>
    <row r="39" spans="1:9" ht="13.5">
      <c r="A39" s="237"/>
      <c r="B39" s="238"/>
      <c r="C39" s="239"/>
      <c r="D39" s="237"/>
      <c r="E39" s="237"/>
      <c r="F39" s="222"/>
      <c r="G39" s="222"/>
      <c r="H39" s="222"/>
      <c r="I39" s="222"/>
    </row>
    <row r="40" spans="1:9" ht="13.5">
      <c r="A40" s="237"/>
      <c r="B40" s="238"/>
      <c r="C40" s="239"/>
      <c r="D40" s="237"/>
      <c r="E40" s="237"/>
      <c r="F40" s="222"/>
      <c r="G40" s="222"/>
      <c r="H40" s="222"/>
      <c r="I40" s="222"/>
    </row>
    <row r="41" spans="1:9" ht="13.5">
      <c r="A41" s="237"/>
      <c r="B41" s="238"/>
      <c r="C41" s="239"/>
      <c r="D41" s="237"/>
      <c r="E41" s="237"/>
      <c r="F41" s="222"/>
      <c r="G41" s="222"/>
      <c r="H41" s="222"/>
      <c r="I41" s="222"/>
    </row>
    <row r="42" spans="1:9" ht="13.5">
      <c r="A42" s="237"/>
      <c r="B42" s="238"/>
      <c r="C42" s="239"/>
      <c r="D42" s="237"/>
      <c r="E42" s="237"/>
      <c r="F42" s="222"/>
      <c r="G42" s="222"/>
      <c r="H42" s="222"/>
      <c r="I42" s="222"/>
    </row>
    <row r="43" spans="1:9" ht="13.5">
      <c r="A43" s="237"/>
      <c r="B43" s="238"/>
      <c r="C43" s="239"/>
      <c r="D43" s="237"/>
      <c r="E43" s="237"/>
      <c r="F43" s="222"/>
      <c r="G43" s="222"/>
      <c r="H43" s="222"/>
      <c r="I43" s="222"/>
    </row>
    <row r="44" spans="1:9" ht="13.5">
      <c r="A44" s="237"/>
      <c r="B44" s="238"/>
      <c r="C44" s="239"/>
      <c r="D44" s="237"/>
      <c r="E44" s="237"/>
      <c r="F44" s="222"/>
      <c r="G44" s="222"/>
      <c r="H44" s="222"/>
      <c r="I44" s="222"/>
    </row>
    <row r="45" spans="1:9" ht="13.5">
      <c r="A45" s="237"/>
      <c r="B45" s="238"/>
      <c r="C45" s="239"/>
      <c r="D45" s="237"/>
      <c r="E45" s="237"/>
      <c r="F45" s="222"/>
      <c r="G45" s="222"/>
      <c r="H45" s="222"/>
      <c r="I45" s="222"/>
    </row>
    <row r="46" spans="1:9" ht="13.5">
      <c r="A46" s="237"/>
      <c r="B46" s="238"/>
      <c r="C46" s="239"/>
      <c r="D46" s="237"/>
      <c r="E46" s="237"/>
      <c r="F46" s="222"/>
      <c r="G46" s="222"/>
      <c r="H46" s="222"/>
      <c r="I46" s="222"/>
    </row>
    <row r="47" spans="1:9" ht="13.5">
      <c r="A47" s="232"/>
      <c r="B47" s="236"/>
      <c r="C47" s="233"/>
      <c r="D47" s="232"/>
      <c r="E47" s="232"/>
      <c r="F47" s="222"/>
      <c r="G47" s="222"/>
      <c r="H47" s="222"/>
      <c r="I47" s="222"/>
    </row>
    <row r="48" spans="1:9" ht="13.5">
      <c r="A48" s="232"/>
      <c r="B48" s="236"/>
      <c r="C48" s="233"/>
      <c r="D48" s="232"/>
      <c r="E48" s="232"/>
      <c r="F48" s="222"/>
      <c r="G48" s="222"/>
      <c r="H48" s="222"/>
      <c r="I48" s="222"/>
    </row>
    <row r="49" spans="1:9" ht="13.5">
      <c r="A49" s="234"/>
      <c r="B49" s="240"/>
      <c r="C49" s="235"/>
      <c r="D49" s="234"/>
      <c r="E49" s="234"/>
      <c r="F49" s="226"/>
      <c r="G49" s="226"/>
      <c r="H49" s="226"/>
      <c r="I49" s="226"/>
    </row>
    <row r="77" spans="1:9" ht="13.5">
      <c r="A77" s="232"/>
      <c r="B77" s="236"/>
      <c r="C77" s="233"/>
      <c r="D77" s="232"/>
      <c r="E77" s="232"/>
      <c r="F77" s="222"/>
      <c r="G77" s="222"/>
      <c r="H77" s="222"/>
      <c r="I77" s="222"/>
    </row>
    <row r="78" spans="1:9" ht="13.5">
      <c r="A78" s="232"/>
      <c r="B78" s="236"/>
      <c r="C78" s="233"/>
      <c r="D78" s="232"/>
      <c r="E78" s="232"/>
      <c r="F78" s="222"/>
      <c r="G78" s="222"/>
      <c r="H78" s="222"/>
      <c r="I78" s="222"/>
    </row>
    <row r="79" spans="1:9" ht="13.5">
      <c r="A79" s="232"/>
      <c r="B79" s="236"/>
      <c r="C79" s="233"/>
      <c r="D79" s="232"/>
      <c r="E79" s="232"/>
      <c r="F79" s="222"/>
      <c r="G79" s="222"/>
      <c r="H79" s="222"/>
      <c r="I79" s="222"/>
    </row>
    <row r="80" spans="1:9" ht="13.5">
      <c r="A80" s="232"/>
      <c r="B80" s="236"/>
      <c r="C80" s="233"/>
      <c r="D80" s="232"/>
      <c r="E80" s="232"/>
      <c r="F80" s="222"/>
      <c r="G80" s="222"/>
      <c r="H80" s="222"/>
      <c r="I80" s="222"/>
    </row>
    <row r="81" spans="1:9" ht="13.5">
      <c r="A81" s="232"/>
      <c r="B81" s="236"/>
      <c r="C81" s="233"/>
      <c r="D81" s="232"/>
      <c r="E81" s="232"/>
      <c r="F81" s="222"/>
      <c r="G81" s="222"/>
      <c r="H81" s="222"/>
      <c r="I81" s="222"/>
    </row>
    <row r="82" spans="1:9" ht="13.5">
      <c r="A82" s="232"/>
      <c r="B82" s="236"/>
      <c r="C82" s="233"/>
      <c r="D82" s="232"/>
      <c r="E82" s="232"/>
      <c r="F82" s="222"/>
      <c r="G82" s="222"/>
      <c r="H82" s="222"/>
      <c r="I82" s="222"/>
    </row>
    <row r="83" spans="1:9" ht="13.5">
      <c r="A83" s="232"/>
      <c r="B83" s="236"/>
      <c r="C83" s="233"/>
      <c r="D83" s="232"/>
      <c r="E83" s="232"/>
      <c r="F83" s="222"/>
      <c r="G83" s="222"/>
      <c r="H83" s="222"/>
      <c r="I83" s="222"/>
    </row>
    <row r="84" spans="1:9" ht="13.5">
      <c r="A84" s="232"/>
      <c r="B84" s="236"/>
      <c r="C84" s="233"/>
      <c r="D84" s="232"/>
      <c r="E84" s="232"/>
      <c r="F84" s="222"/>
      <c r="G84" s="222"/>
      <c r="H84" s="222"/>
      <c r="I84" s="222"/>
    </row>
    <row r="85" spans="1:9" ht="13.5">
      <c r="A85" s="232"/>
      <c r="B85" s="236"/>
      <c r="C85" s="233"/>
      <c r="D85" s="232"/>
      <c r="E85" s="232"/>
      <c r="F85" s="222"/>
      <c r="G85" s="222"/>
      <c r="H85" s="222"/>
      <c r="I85" s="222"/>
    </row>
    <row r="86" spans="1:9" ht="13.5">
      <c r="A86" s="232"/>
      <c r="B86" s="236"/>
      <c r="C86" s="233"/>
      <c r="D86" s="232"/>
      <c r="E86" s="232"/>
      <c r="F86" s="222"/>
      <c r="G86" s="222"/>
      <c r="H86" s="222"/>
      <c r="I86" s="222"/>
    </row>
    <row r="87" spans="1:9" ht="13.5">
      <c r="A87" s="232"/>
      <c r="B87" s="236"/>
      <c r="C87" s="233"/>
      <c r="D87" s="232"/>
      <c r="E87" s="232"/>
      <c r="F87" s="222"/>
      <c r="G87" s="222"/>
      <c r="H87" s="222"/>
      <c r="I87" s="222"/>
    </row>
    <row r="88" spans="1:9" ht="13.5">
      <c r="A88" s="232"/>
      <c r="B88" s="236"/>
      <c r="C88" s="233"/>
      <c r="D88" s="232"/>
      <c r="E88" s="232"/>
      <c r="F88" s="222"/>
      <c r="G88" s="222"/>
      <c r="H88" s="222"/>
      <c r="I88" s="222"/>
    </row>
    <row r="89" spans="1:9" ht="13.5">
      <c r="A89" s="232"/>
      <c r="B89" s="236"/>
      <c r="C89" s="233"/>
      <c r="D89" s="232"/>
      <c r="E89" s="232"/>
      <c r="F89" s="222"/>
      <c r="G89" s="222"/>
      <c r="H89" s="222"/>
      <c r="I89" s="222"/>
    </row>
    <row r="90" spans="1:9" ht="13.5">
      <c r="A90" s="232"/>
      <c r="B90" s="236"/>
      <c r="C90" s="233"/>
      <c r="D90" s="232"/>
      <c r="E90" s="232"/>
      <c r="F90" s="222"/>
      <c r="G90" s="222"/>
      <c r="H90" s="222"/>
      <c r="I90" s="222"/>
    </row>
    <row r="91" spans="1:9" ht="13.5">
      <c r="A91" s="232"/>
      <c r="B91" s="236"/>
      <c r="C91" s="233"/>
      <c r="D91" s="232"/>
      <c r="E91" s="232"/>
      <c r="F91" s="222"/>
      <c r="G91" s="222"/>
      <c r="H91" s="222"/>
      <c r="I91" s="222"/>
    </row>
    <row r="92" spans="1:9" ht="13.5">
      <c r="A92" s="232"/>
      <c r="B92" s="236"/>
      <c r="C92" s="233"/>
      <c r="D92" s="232"/>
      <c r="E92" s="232"/>
      <c r="F92" s="222"/>
      <c r="G92" s="222"/>
      <c r="H92" s="222"/>
      <c r="I92" s="222"/>
    </row>
    <row r="93" spans="1:9" ht="13.5">
      <c r="A93" s="232"/>
      <c r="B93" s="236"/>
      <c r="C93" s="233"/>
      <c r="D93" s="232"/>
      <c r="E93" s="232"/>
      <c r="F93" s="222"/>
      <c r="G93" s="222"/>
      <c r="H93" s="222"/>
      <c r="I93" s="222"/>
    </row>
    <row r="94" spans="1:9" ht="13.5">
      <c r="A94" s="234"/>
      <c r="B94" s="240"/>
      <c r="C94" s="235"/>
      <c r="D94" s="234"/>
      <c r="E94" s="234"/>
      <c r="F94" s="226"/>
      <c r="G94" s="226"/>
      <c r="H94" s="226"/>
      <c r="I94" s="226"/>
    </row>
    <row r="128" spans="1:9" ht="13.5">
      <c r="A128" s="232"/>
      <c r="B128" s="236"/>
      <c r="C128" s="233"/>
      <c r="D128" s="232"/>
      <c r="E128" s="232"/>
      <c r="F128" s="222"/>
      <c r="G128" s="222"/>
      <c r="H128" s="222"/>
      <c r="I128" s="222"/>
    </row>
    <row r="129" spans="1:9" ht="13.5">
      <c r="A129" s="232"/>
      <c r="B129" s="236"/>
      <c r="C129" s="233"/>
      <c r="D129" s="232"/>
      <c r="E129" s="232"/>
      <c r="F129" s="222"/>
      <c r="G129" s="222"/>
      <c r="H129" s="222"/>
      <c r="I129" s="222"/>
    </row>
    <row r="130" spans="1:9" ht="13.5">
      <c r="A130" s="234"/>
      <c r="B130" s="240"/>
      <c r="C130" s="235"/>
      <c r="D130" s="234"/>
      <c r="E130" s="234"/>
      <c r="F130" s="226"/>
      <c r="G130" s="226"/>
      <c r="H130" s="226"/>
      <c r="I130" s="226"/>
    </row>
  </sheetData>
  <mergeCells count="6">
    <mergeCell ref="A27:B27"/>
    <mergeCell ref="A4:E4"/>
    <mergeCell ref="A19:B19"/>
    <mergeCell ref="A23:B23"/>
    <mergeCell ref="A26:B26"/>
    <mergeCell ref="A21:B21"/>
  </mergeCells>
  <printOptions/>
  <pageMargins left="0.5905511811023623" right="0.5905511811023623" top="0.55" bottom="0.45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 topLeftCell="A1">
      <selection activeCell="C30" sqref="C30"/>
    </sheetView>
  </sheetViews>
  <sheetFormatPr defaultColWidth="8.88671875" defaultRowHeight="13.5"/>
  <cols>
    <col min="1" max="1" width="8.6640625" style="44" customWidth="1"/>
    <col min="2" max="2" width="9.4453125" style="44" customWidth="1"/>
    <col min="3" max="3" width="11.88671875" style="44" customWidth="1"/>
    <col min="4" max="4" width="12.21484375" style="46" customWidth="1"/>
    <col min="5" max="5" width="14.5546875" style="44" customWidth="1"/>
    <col min="6" max="6" width="20.99609375" style="44" customWidth="1"/>
  </cols>
  <sheetData>
    <row r="3" ht="31.5" customHeight="1"/>
    <row r="4" spans="1:6" ht="25.5">
      <c r="A4" s="362" t="s">
        <v>163</v>
      </c>
      <c r="B4" s="362"/>
      <c r="C4" s="362"/>
      <c r="D4" s="362"/>
      <c r="E4" s="362"/>
      <c r="F4" s="362"/>
    </row>
    <row r="5" ht="24.95" customHeight="1"/>
    <row r="6" spans="1:6" ht="24.95" customHeight="1">
      <c r="A6" s="71" t="s">
        <v>149</v>
      </c>
      <c r="B6" s="72" t="s">
        <v>150</v>
      </c>
      <c r="C6" s="72" t="s">
        <v>151</v>
      </c>
      <c r="D6" s="73" t="s">
        <v>152</v>
      </c>
      <c r="E6" s="72" t="s">
        <v>153</v>
      </c>
      <c r="F6" s="74" t="s">
        <v>154</v>
      </c>
    </row>
    <row r="7" spans="1:6" ht="24.95" customHeight="1">
      <c r="A7" s="75">
        <v>40933</v>
      </c>
      <c r="B7" s="76" t="s">
        <v>255</v>
      </c>
      <c r="C7" s="76" t="s">
        <v>12</v>
      </c>
      <c r="D7" s="77">
        <v>9253000</v>
      </c>
      <c r="E7" s="76" t="s">
        <v>155</v>
      </c>
      <c r="F7" s="78" t="s">
        <v>304</v>
      </c>
    </row>
    <row r="8" spans="1:6" ht="24.95" customHeight="1">
      <c r="A8" s="79">
        <v>40933</v>
      </c>
      <c r="B8" s="80" t="s">
        <v>255</v>
      </c>
      <c r="C8" s="80" t="s">
        <v>256</v>
      </c>
      <c r="D8" s="81">
        <v>870000</v>
      </c>
      <c r="E8" s="80" t="s">
        <v>155</v>
      </c>
      <c r="F8" s="82" t="s">
        <v>305</v>
      </c>
    </row>
    <row r="9" spans="1:6" ht="24.95" customHeight="1">
      <c r="A9" s="79">
        <v>41024</v>
      </c>
      <c r="B9" s="80" t="s">
        <v>255</v>
      </c>
      <c r="C9" s="80" t="s">
        <v>12</v>
      </c>
      <c r="D9" s="81">
        <v>8895000</v>
      </c>
      <c r="E9" s="80" t="s">
        <v>155</v>
      </c>
      <c r="F9" s="82" t="s">
        <v>306</v>
      </c>
    </row>
    <row r="10" spans="1:6" ht="24.95" customHeight="1">
      <c r="A10" s="79">
        <v>41024</v>
      </c>
      <c r="B10" s="80" t="s">
        <v>255</v>
      </c>
      <c r="C10" s="80" t="s">
        <v>256</v>
      </c>
      <c r="D10" s="81">
        <v>870000</v>
      </c>
      <c r="E10" s="80" t="s">
        <v>155</v>
      </c>
      <c r="F10" s="82" t="s">
        <v>307</v>
      </c>
    </row>
    <row r="11" spans="1:6" ht="24.95" customHeight="1">
      <c r="A11" s="79">
        <v>41107</v>
      </c>
      <c r="B11" s="80" t="s">
        <v>255</v>
      </c>
      <c r="C11" s="80" t="s">
        <v>12</v>
      </c>
      <c r="D11" s="81">
        <v>9074000</v>
      </c>
      <c r="E11" s="80" t="s">
        <v>155</v>
      </c>
      <c r="F11" s="82" t="s">
        <v>308</v>
      </c>
    </row>
    <row r="12" spans="1:6" ht="24.95" customHeight="1">
      <c r="A12" s="79">
        <v>41107</v>
      </c>
      <c r="B12" s="80" t="s">
        <v>255</v>
      </c>
      <c r="C12" s="80" t="s">
        <v>256</v>
      </c>
      <c r="D12" s="81">
        <v>870000</v>
      </c>
      <c r="E12" s="80" t="s">
        <v>155</v>
      </c>
      <c r="F12" s="82" t="s">
        <v>309</v>
      </c>
    </row>
    <row r="13" spans="1:6" ht="24.95" customHeight="1">
      <c r="A13" s="79">
        <v>41198</v>
      </c>
      <c r="B13" s="80" t="s">
        <v>255</v>
      </c>
      <c r="C13" s="80" t="s">
        <v>12</v>
      </c>
      <c r="D13" s="81">
        <v>9074000</v>
      </c>
      <c r="E13" s="80" t="s">
        <v>155</v>
      </c>
      <c r="F13" s="82" t="s">
        <v>310</v>
      </c>
    </row>
    <row r="14" spans="1:6" ht="24.95" customHeight="1">
      <c r="A14" s="79">
        <v>41198</v>
      </c>
      <c r="B14" s="80" t="s">
        <v>255</v>
      </c>
      <c r="C14" s="80" t="s">
        <v>256</v>
      </c>
      <c r="D14" s="81">
        <v>870000</v>
      </c>
      <c r="E14" s="80" t="s">
        <v>155</v>
      </c>
      <c r="F14" s="82" t="s">
        <v>311</v>
      </c>
    </row>
    <row r="15" spans="1:6" ht="24.95" customHeight="1">
      <c r="A15" s="363" t="s">
        <v>142</v>
      </c>
      <c r="B15" s="364"/>
      <c r="C15" s="365"/>
      <c r="D15" s="83">
        <f>SUM(D7:D14)</f>
        <v>39776000</v>
      </c>
      <c r="E15" s="84" t="s">
        <v>156</v>
      </c>
      <c r="F15" s="132" t="s">
        <v>156</v>
      </c>
    </row>
    <row r="16" ht="24.95" customHeight="1"/>
    <row r="17" ht="24.95" customHeight="1"/>
    <row r="18" ht="24.95" customHeight="1"/>
    <row r="19" ht="24.95" customHeight="1"/>
    <row r="20" ht="24.95" customHeight="1"/>
  </sheetData>
  <mergeCells count="2">
    <mergeCell ref="A4:F4"/>
    <mergeCell ref="A15:C1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 topLeftCell="A1">
      <selection activeCell="D23" sqref="D23"/>
    </sheetView>
  </sheetViews>
  <sheetFormatPr defaultColWidth="8.88671875" defaultRowHeight="13.5"/>
  <cols>
    <col min="1" max="1" width="10.5546875" style="44" customWidth="1"/>
    <col min="2" max="2" width="12.6640625" style="46" customWidth="1"/>
    <col min="3" max="3" width="32.3359375" style="44" customWidth="1"/>
    <col min="4" max="4" width="10.3359375" style="128" customWidth="1"/>
    <col min="5" max="5" width="10.77734375" style="44" customWidth="1"/>
  </cols>
  <sheetData>
    <row r="1" ht="51" customHeight="1"/>
    <row r="2" spans="1:5" ht="25.5">
      <c r="A2" s="362" t="s">
        <v>162</v>
      </c>
      <c r="B2" s="362"/>
      <c r="C2" s="362"/>
      <c r="D2" s="362"/>
      <c r="E2" s="362"/>
    </row>
    <row r="3" spans="1:5" ht="24.95" customHeight="1">
      <c r="A3" s="70"/>
      <c r="B3" s="70"/>
      <c r="C3" s="70"/>
      <c r="D3" s="125"/>
      <c r="E3" s="70"/>
    </row>
    <row r="4" spans="1:5" ht="24.95" customHeight="1">
      <c r="A4" s="85" t="s">
        <v>157</v>
      </c>
      <c r="B4" s="86" t="s">
        <v>158</v>
      </c>
      <c r="C4" s="360" t="s">
        <v>159</v>
      </c>
      <c r="D4" s="366"/>
      <c r="E4" s="85" t="s">
        <v>129</v>
      </c>
    </row>
    <row r="5" spans="1:5" ht="24.95" customHeight="1">
      <c r="A5" s="370" t="s">
        <v>250</v>
      </c>
      <c r="B5" s="367">
        <f>D5+D6+D7</f>
        <v>28416600</v>
      </c>
      <c r="C5" s="65" t="s">
        <v>353</v>
      </c>
      <c r="D5" s="129">
        <v>13464000</v>
      </c>
      <c r="E5" s="65"/>
    </row>
    <row r="6" spans="1:5" ht="24.95" customHeight="1">
      <c r="A6" s="371"/>
      <c r="B6" s="368"/>
      <c r="C6" s="130" t="s">
        <v>354</v>
      </c>
      <c r="D6" s="131">
        <v>8669400</v>
      </c>
      <c r="E6" s="130"/>
    </row>
    <row r="7" spans="1:5" ht="24.95" customHeight="1">
      <c r="A7" s="372"/>
      <c r="B7" s="369"/>
      <c r="C7" s="130" t="s">
        <v>355</v>
      </c>
      <c r="D7" s="131">
        <v>6283200</v>
      </c>
      <c r="E7" s="130"/>
    </row>
    <row r="8" spans="1:5" ht="24.95" customHeight="1">
      <c r="A8" s="87" t="s">
        <v>160</v>
      </c>
      <c r="B8" s="88">
        <v>2368090</v>
      </c>
      <c r="C8" s="87"/>
      <c r="D8" s="126"/>
      <c r="E8" s="87"/>
    </row>
    <row r="9" spans="1:5" ht="24.95" customHeight="1">
      <c r="A9" s="87" t="s">
        <v>312</v>
      </c>
      <c r="B9" s="88">
        <v>2438970</v>
      </c>
      <c r="C9" s="87"/>
      <c r="D9" s="126"/>
      <c r="E9" s="87"/>
    </row>
    <row r="10" spans="1:5" ht="24.95" customHeight="1">
      <c r="A10" s="89" t="s">
        <v>313</v>
      </c>
      <c r="B10" s="201">
        <v>83100</v>
      </c>
      <c r="C10" s="200"/>
      <c r="D10" s="123"/>
      <c r="E10" s="89"/>
    </row>
    <row r="11" spans="1:5" ht="24.95" customHeight="1">
      <c r="A11" s="90" t="s">
        <v>161</v>
      </c>
      <c r="B11" s="68">
        <f>SUM(B5:B10)</f>
        <v>33306760</v>
      </c>
      <c r="C11" s="90"/>
      <c r="D11" s="127"/>
      <c r="E11" s="90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</sheetData>
  <mergeCells count="4">
    <mergeCell ref="A2:E2"/>
    <mergeCell ref="C4:D4"/>
    <mergeCell ref="B5:B7"/>
    <mergeCell ref="A5:A7"/>
  </mergeCells>
  <printOptions/>
  <pageMargins left="0.5905511811023623" right="0.5905511811023623" top="0.7874015748031497" bottom="0.984251968503937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 topLeftCell="A1">
      <selection activeCell="D23" sqref="D23"/>
    </sheetView>
  </sheetViews>
  <sheetFormatPr defaultColWidth="8.88671875" defaultRowHeight="13.5"/>
  <cols>
    <col min="1" max="1" width="8.4453125" style="44" customWidth="1"/>
    <col min="2" max="2" width="16.99609375" style="91" customWidth="1"/>
    <col min="3" max="3" width="13.4453125" style="92" customWidth="1"/>
    <col min="4" max="4" width="27.6640625" style="91" customWidth="1"/>
    <col min="5" max="5" width="11.99609375" style="91" customWidth="1"/>
  </cols>
  <sheetData>
    <row r="1" ht="42" customHeight="1"/>
    <row r="2" spans="1:5" ht="25.5">
      <c r="A2" s="362" t="s">
        <v>186</v>
      </c>
      <c r="B2" s="362"/>
      <c r="C2" s="362"/>
      <c r="D2" s="362"/>
      <c r="E2" s="362"/>
    </row>
    <row r="3" ht="24.95" customHeight="1"/>
    <row r="4" spans="1:5" ht="24.95" customHeight="1">
      <c r="A4" s="93" t="s">
        <v>164</v>
      </c>
      <c r="B4" s="94" t="s">
        <v>165</v>
      </c>
      <c r="C4" s="95" t="s">
        <v>166</v>
      </c>
      <c r="D4" s="94" t="s">
        <v>167</v>
      </c>
      <c r="E4" s="94" t="s">
        <v>168</v>
      </c>
    </row>
    <row r="5" spans="1:5" ht="24.95" customHeight="1">
      <c r="A5" s="59" t="s">
        <v>169</v>
      </c>
      <c r="B5" s="96" t="s">
        <v>170</v>
      </c>
      <c r="C5" s="97">
        <v>3975000</v>
      </c>
      <c r="D5" s="98" t="s">
        <v>171</v>
      </c>
      <c r="E5" s="98" t="s">
        <v>14</v>
      </c>
    </row>
    <row r="6" spans="1:5" ht="24.95" customHeight="1">
      <c r="A6" s="99"/>
      <c r="B6" s="130" t="s">
        <v>173</v>
      </c>
      <c r="C6" s="101">
        <v>40000</v>
      </c>
      <c r="D6" s="87" t="s">
        <v>174</v>
      </c>
      <c r="E6" s="87"/>
    </row>
    <row r="7" spans="1:5" ht="24.95" customHeight="1">
      <c r="A7" s="99"/>
      <c r="B7" s="103" t="s">
        <v>175</v>
      </c>
      <c r="C7" s="102">
        <v>25000</v>
      </c>
      <c r="D7" s="104" t="s">
        <v>176</v>
      </c>
      <c r="E7" s="104" t="s">
        <v>314</v>
      </c>
    </row>
    <row r="8" spans="1:5" ht="24.95" customHeight="1">
      <c r="A8" s="99"/>
      <c r="B8" s="103" t="s">
        <v>177</v>
      </c>
      <c r="C8" s="101">
        <v>380000</v>
      </c>
      <c r="D8" s="104" t="s">
        <v>178</v>
      </c>
      <c r="E8" s="104"/>
    </row>
    <row r="9" spans="1:5" ht="24.95" customHeight="1">
      <c r="A9" s="99"/>
      <c r="B9" s="100" t="s">
        <v>187</v>
      </c>
      <c r="C9" s="101">
        <v>250000</v>
      </c>
      <c r="D9" s="87" t="s">
        <v>188</v>
      </c>
      <c r="E9" s="87"/>
    </row>
    <row r="10" spans="1:5" ht="24.95" customHeight="1">
      <c r="A10" s="99"/>
      <c r="B10" s="100" t="s">
        <v>179</v>
      </c>
      <c r="C10" s="101">
        <v>130000</v>
      </c>
      <c r="D10" s="87" t="s">
        <v>180</v>
      </c>
      <c r="E10" s="87"/>
    </row>
    <row r="11" spans="1:5" ht="24.95" customHeight="1">
      <c r="A11" s="99"/>
      <c r="B11" s="100" t="s">
        <v>181</v>
      </c>
      <c r="C11" s="101">
        <v>450000</v>
      </c>
      <c r="D11" s="87" t="s">
        <v>182</v>
      </c>
      <c r="E11" s="105"/>
    </row>
    <row r="12" spans="1:5" ht="24.95" customHeight="1">
      <c r="A12" s="99"/>
      <c r="B12" s="100" t="s">
        <v>183</v>
      </c>
      <c r="C12" s="101">
        <v>50000</v>
      </c>
      <c r="D12" s="87" t="s">
        <v>184</v>
      </c>
      <c r="E12" s="105"/>
    </row>
    <row r="13" spans="1:5" ht="24.95" customHeight="1">
      <c r="A13" s="99"/>
      <c r="B13" s="124" t="s">
        <v>189</v>
      </c>
      <c r="C13" s="101">
        <v>350000</v>
      </c>
      <c r="D13" s="87" t="s">
        <v>190</v>
      </c>
      <c r="E13" s="105"/>
    </row>
    <row r="14" spans="1:5" ht="24.95" customHeight="1">
      <c r="A14" s="357" t="s">
        <v>185</v>
      </c>
      <c r="B14" s="373"/>
      <c r="C14" s="106">
        <f>SUM(C5:C13)</f>
        <v>5650000</v>
      </c>
      <c r="D14" s="107"/>
      <c r="E14" s="108"/>
    </row>
    <row r="15" ht="24.95" customHeight="1"/>
    <row r="16" ht="24.95" customHeight="1"/>
    <row r="17" ht="24.95" customHeight="1"/>
    <row r="18" ht="24.95" customHeight="1"/>
  </sheetData>
  <mergeCells count="2">
    <mergeCell ref="A2:E2"/>
    <mergeCell ref="A14:B14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풍납종합사회복지관</dc:title>
  <dc:subject/>
  <dc:creator>김영철</dc:creator>
  <cp:keywords/>
  <dc:description/>
  <cp:lastModifiedBy>user</cp:lastModifiedBy>
  <cp:lastPrinted>2014-01-21T00:14:45Z</cp:lastPrinted>
  <dcterms:created xsi:type="dcterms:W3CDTF">2006-01-04T09:40:03Z</dcterms:created>
  <dcterms:modified xsi:type="dcterms:W3CDTF">2014-04-11T07:49:09Z</dcterms:modified>
  <cp:category/>
  <cp:version/>
  <cp:contentType/>
  <cp:contentStatus/>
</cp:coreProperties>
</file>